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Юнит-экономика" sheetId="1" state="visible" r:id="rId1"/>
    <sheet xmlns:r="http://schemas.openxmlformats.org/officeDocument/2006/relationships" name="Настройки" sheetId="2" state="visible" r:id="rId2"/>
    <sheet xmlns:r="http://schemas.openxmlformats.org/officeDocument/2006/relationships" name="Просчёт товаров" sheetId="3" state="visible" r:id="rId3"/>
    <sheet xmlns:r="http://schemas.openxmlformats.org/officeDocument/2006/relationships" name="Себестоимость партии" sheetId="4" state="visible" r:id="rId4"/>
  </sheets>
  <definedNames>
    <definedName name="_xlnm._FilterDatabase" localSheetId="2" hidden="1">'Просчёт товаров'!$A$3:$AK$63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0"/>
  </numFmts>
  <fonts count="11">
    <font>
      <name val="Calibri"/>
      <family val="2"/>
      <color theme="1"/>
      <sz val="11"/>
      <scheme val="minor"/>
    </font>
    <font>
      <name val="Arial"/>
      <b val="1"/>
      <color rgb="00101828"/>
      <sz val="16"/>
    </font>
    <font>
      <name val="Arial"/>
      <color rgb="00667085"/>
      <sz val="10"/>
    </font>
    <font>
      <name val="Arial"/>
      <b val="1"/>
      <color rgb="00335CFF"/>
      <sz val="11"/>
    </font>
    <font>
      <name val="Arial"/>
      <color rgb="00101828"/>
      <sz val="11"/>
    </font>
    <font>
      <name val="Arial"/>
      <b val="1"/>
      <color rgb="00101828"/>
      <sz val="11"/>
    </font>
    <font>
      <name val="Arial"/>
      <i val="1"/>
      <color rgb="00335CFF"/>
      <sz val="10"/>
    </font>
    <font>
      <name val="Arial"/>
      <b val="1"/>
      <color rgb="00101828"/>
      <sz val="15"/>
    </font>
    <font>
      <name val="Arial"/>
      <b val="1"/>
      <color rgb="00101828"/>
      <sz val="10"/>
    </font>
    <font>
      <name val="Arial"/>
      <color rgb="00101828"/>
      <sz val="10"/>
    </font>
    <font>
      <name val="Arial"/>
      <b val="1"/>
      <color rgb="00101828"/>
      <sz val="14"/>
    </font>
  </fonts>
  <fills count="6">
    <fill>
      <patternFill/>
    </fill>
    <fill>
      <patternFill patternType="gray125"/>
    </fill>
    <fill>
      <patternFill patternType="solid">
        <fgColor rgb="00FFF6D6"/>
      </patternFill>
    </fill>
    <fill>
      <patternFill patternType="solid">
        <fgColor rgb="00F2F4F7"/>
      </patternFill>
    </fill>
    <fill>
      <patternFill patternType="solid">
        <fgColor rgb="00EFF4FF"/>
      </patternFill>
    </fill>
    <fill>
      <patternFill patternType="solid">
        <fgColor rgb="00E9F9EF"/>
      </patternFill>
    </fill>
  </fills>
  <borders count="2">
    <border>
      <left/>
      <right/>
      <top/>
      <bottom/>
      <diagonal/>
    </border>
    <border>
      <left style="thin">
        <color rgb="00E4E7EC"/>
      </left>
      <right style="thin">
        <color rgb="00E4E7EC"/>
      </right>
      <top style="thin">
        <color rgb="00E4E7EC"/>
      </top>
      <bottom style="thin">
        <color rgb="00E4E7EC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2" borderId="1" applyAlignment="1" pivotButton="0" quotePrefix="0" xfId="0">
      <alignment horizontal="right"/>
    </xf>
    <xf numFmtId="164" fontId="5" fillId="2" borderId="1" applyAlignment="1" pivotButton="0" quotePrefix="0" xfId="0">
      <alignment horizontal="right"/>
    </xf>
    <xf numFmtId="3" fontId="4" fillId="4" borderId="1" pivotButton="0" quotePrefix="0" xfId="0"/>
    <xf numFmtId="0" fontId="5" fillId="0" borderId="0" pivotButton="0" quotePrefix="0" xfId="0"/>
    <xf numFmtId="3" fontId="5" fillId="5" borderId="1" pivotButton="0" quotePrefix="0" xfId="0"/>
    <xf numFmtId="164" fontId="4" fillId="4" borderId="1" pivotButton="0" quotePrefix="0" xfId="0"/>
    <xf numFmtId="0" fontId="6" fillId="0" borderId="0" pivotButton="0" quotePrefix="0" xfId="0"/>
    <xf numFmtId="0" fontId="1" fillId="0" borderId="0" pivotButton="0" quotePrefix="0" xfId="0"/>
    <xf numFmtId="2" fontId="5" fillId="2" borderId="1" applyAlignment="1" pivotButton="0" quotePrefix="0" xfId="0">
      <alignment horizontal="right"/>
    </xf>
    <xf numFmtId="0" fontId="8" fillId="3" borderId="1" applyAlignment="1" pivotButton="0" quotePrefix="0" xfId="0">
      <alignment horizontal="center" vertical="center" wrapText="1"/>
    </xf>
    <xf numFmtId="49" fontId="9" fillId="2" borderId="1" pivotButton="0" quotePrefix="0" xfId="0"/>
    <xf numFmtId="3" fontId="9" fillId="2" borderId="1" pivotButton="0" quotePrefix="0" xfId="0"/>
    <xf numFmtId="164" fontId="9" fillId="2" borderId="1" pivotButton="0" quotePrefix="0" xfId="0"/>
    <xf numFmtId="165" fontId="9" fillId="2" borderId="1" pivotButton="0" quotePrefix="0" xfId="0"/>
    <xf numFmtId="2" fontId="9" fillId="2" borderId="1" pivotButton="0" quotePrefix="0" xfId="0"/>
    <xf numFmtId="3" fontId="9" fillId="4" borderId="1" pivotButton="0" quotePrefix="0" xfId="0"/>
    <xf numFmtId="3" fontId="8" fillId="4" borderId="1" pivotButton="0" quotePrefix="0" xfId="0"/>
    <xf numFmtId="164" fontId="8" fillId="4" borderId="1" pivotButton="0" quotePrefix="0" xfId="0"/>
    <xf numFmtId="9" fontId="8" fillId="4" borderId="1" pivotButton="0" quotePrefix="0" xfId="0"/>
    <xf numFmtId="0" fontId="10" fillId="0" borderId="0" pivotButton="0" quotePrefix="0" xfId="0"/>
    <xf numFmtId="3" fontId="5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8" customWidth="1" min="2" max="2"/>
    <col width="12" customWidth="1" min="3" max="3"/>
    <col width="62" customWidth="1" min="4" max="4"/>
  </cols>
  <sheetData>
    <row r="2">
      <c r="B2" s="1" t="inlineStr">
        <is>
          <t>Юнит-экономика товара на Ozon</t>
        </is>
      </c>
    </row>
    <row r="3">
      <c r="B3" s="2" t="inlineStr">
        <is>
          <t>misafinder.ru — жёлтые ячейки заполняете вы, голубые считаются сами. Много товаров сразу — лист «Просчёт товаров».</t>
        </is>
      </c>
    </row>
    <row r="5">
      <c r="B5" s="3" t="inlineStr">
        <is>
          <t>ВВОДНЫЕ</t>
        </is>
      </c>
    </row>
    <row r="6">
      <c r="B6" s="4" t="inlineStr">
        <is>
          <t>Цена продавца (ваша цена в кабинете), ₽</t>
        </is>
      </c>
      <c r="C6" s="5" t="n">
        <v>1223</v>
      </c>
      <c r="D6" s="2" t="inlineStr">
        <is>
          <t>От неё считаются комиссия и услуги Ozon</t>
        </is>
      </c>
    </row>
    <row r="7">
      <c r="B7" s="4" t="inlineStr">
        <is>
          <t>Комиссия категории, %</t>
        </is>
      </c>
      <c r="C7" s="6" t="n">
        <v>0.43</v>
      </c>
      <c r="D7" s="2" t="inlineStr">
        <is>
          <t>Ставка вашей категории — сверьте в кабинете</t>
        </is>
      </c>
    </row>
    <row r="8">
      <c r="B8" s="4" t="inlineStr">
        <is>
          <t>Логистика Ozon, ₽</t>
        </is>
      </c>
      <c r="C8" s="5" t="n">
        <v>77</v>
      </c>
      <c r="D8" s="2" t="inlineStr">
        <is>
          <t>По габаритам товара</t>
        </is>
      </c>
    </row>
    <row r="9">
      <c r="B9" s="4" t="inlineStr">
        <is>
          <t>Последняя миля, ₽</t>
        </is>
      </c>
      <c r="C9" s="5" t="n">
        <v>25</v>
      </c>
      <c r="D9" s="2" t="inlineStr">
        <is>
          <t>Тариф из калькулятора Ozon</t>
        </is>
      </c>
    </row>
    <row r="10">
      <c r="B10" s="4" t="inlineStr">
        <is>
          <t>Эквайринг, %</t>
        </is>
      </c>
      <c r="C10" s="6" t="n">
        <v>0.01</v>
      </c>
      <c r="D10" s="2" t="inlineStr">
        <is>
          <t>Комиссия за приём оплаты</t>
        </is>
      </c>
    </row>
    <row r="11">
      <c r="B11" s="4" t="inlineStr">
        <is>
          <t>Себестоимость единицы, ₽</t>
        </is>
      </c>
      <c r="C11" s="5" t="n">
        <v>300</v>
      </c>
      <c r="D11" s="2" t="inlineStr">
        <is>
          <t>Закупка + доставка + упаковка + брак — считается на листе «Себестоимость партии»</t>
        </is>
      </c>
    </row>
    <row r="12">
      <c r="B12" s="4" t="inlineStr">
        <is>
          <t>Реклама (плановый ДРР), %</t>
        </is>
      </c>
      <c r="C12" s="6" t="n">
        <v>0.1</v>
      </c>
      <c r="D12" s="2" t="inlineStr">
        <is>
          <t>Доля рекламных расходов от цены</t>
        </is>
      </c>
    </row>
    <row r="13">
      <c r="B13" s="4" t="inlineStr">
        <is>
          <t>Налог (УСН «доходы»), %</t>
        </is>
      </c>
      <c r="C13" s="6" t="n">
        <v>0.06</v>
      </c>
      <c r="D13" s="2" t="inlineStr">
        <is>
          <t>От суммы покупателя, не с выплаты</t>
        </is>
      </c>
    </row>
    <row r="15">
      <c r="B15" s="3" t="inlineStr">
        <is>
          <t>РАСЧЁТ</t>
        </is>
      </c>
    </row>
    <row r="16">
      <c r="B16" s="4" t="inlineStr">
        <is>
          <t>Комиссия, ₽</t>
        </is>
      </c>
      <c r="C16" s="7">
        <f>ROUND(C6*C7,0)</f>
        <v/>
      </c>
      <c r="D16" s="2" t="inlineStr">
        <is>
          <t>Цена × ставка категории</t>
        </is>
      </c>
    </row>
    <row r="17">
      <c r="B17" s="4" t="inlineStr">
        <is>
          <t>Услуги Ozon итого, ₽</t>
        </is>
      </c>
      <c r="C17" s="7">
        <f>C16+C8+C9+ROUND(C6*C10,0)</f>
        <v/>
      </c>
      <c r="D17" s="2" t="inlineStr">
        <is>
          <t>Комиссия + логистика + миля + эквайринг</t>
        </is>
      </c>
    </row>
    <row r="18">
      <c r="B18" s="4" t="inlineStr">
        <is>
          <t>Выплата продавцу, ₽</t>
        </is>
      </c>
      <c r="C18" s="7">
        <f>C6-C17</f>
        <v/>
      </c>
      <c r="D18" s="2" t="inlineStr">
        <is>
          <t>Столько придёт на счёт</t>
        </is>
      </c>
    </row>
    <row r="19">
      <c r="B19" s="4" t="inlineStr">
        <is>
          <t>Реклама, ₽</t>
        </is>
      </c>
      <c r="C19" s="7">
        <f>ROUND(C6*C12,0)</f>
        <v/>
      </c>
    </row>
    <row r="20">
      <c r="B20" s="4" t="inlineStr">
        <is>
          <t>Налог, ₽</t>
        </is>
      </c>
      <c r="C20" s="7">
        <f>ROUND(C6*C13,0)</f>
        <v/>
      </c>
      <c r="D20" s="2" t="inlineStr">
        <is>
          <t>С суммы покупателя</t>
        </is>
      </c>
    </row>
    <row r="21">
      <c r="B21" s="8" t="inlineStr">
        <is>
          <t>ПРИБЫЛЬ С ПРОДАЖИ, ₽</t>
        </is>
      </c>
      <c r="C21" s="9">
        <f>C18-C11-C19-C20</f>
        <v/>
      </c>
      <c r="D21" s="2" t="inlineStr">
        <is>
          <t>Выплата − себестоимость − реклама − налог</t>
        </is>
      </c>
    </row>
    <row r="22">
      <c r="B22" s="4" t="inlineStr">
        <is>
          <t>Маржа от цены, %</t>
        </is>
      </c>
      <c r="C22" s="10">
        <f>IFERROR(C21/C6,0)</f>
        <v/>
      </c>
      <c r="D22" s="2" t="inlineStr">
        <is>
          <t>Меньше 25% — запас прочности низкий</t>
        </is>
      </c>
    </row>
    <row r="23">
      <c r="B23" s="4" t="inlineStr">
        <is>
          <t>Доля услуг Ozon от цены, %</t>
        </is>
      </c>
      <c r="C23" s="10">
        <f>IFERROR(C17/C6,0)</f>
        <v/>
      </c>
    </row>
    <row r="25">
      <c r="B25" s="11" t="inlineStr">
        <is>
          <t>Тарифы Ozon меняются, а таблица об этом не узнает. Живой расчёт по ссылке на товар: misafinder.ru/unit-calc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2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6" customWidth="1" min="2" max="2"/>
    <col width="12" customWidth="1" min="3" max="3"/>
    <col width="68" customWidth="1" min="4" max="4"/>
  </cols>
  <sheetData>
    <row r="2">
      <c r="B2" s="12" t="inlineStr">
        <is>
          <t>Настройки расчёта</t>
        </is>
      </c>
    </row>
    <row r="3">
      <c r="B3" s="2" t="inlineStr">
        <is>
          <t>misafinder.ru — заполните жёлтые ячейки под свой бизнес. Все товары на листе «Просчёт товаров» считаются по ним.</t>
        </is>
      </c>
    </row>
    <row r="5">
      <c r="B5" s="3" t="inlineStr">
        <is>
          <t>РАСХОДЫ OZON</t>
        </is>
      </c>
    </row>
    <row r="6">
      <c r="B6" s="4" t="inlineStr">
        <is>
          <t>Эквайринг, %</t>
        </is>
      </c>
      <c r="C6" s="6" t="n">
        <v>0.015</v>
      </c>
      <c r="D6" s="2" t="inlineStr">
        <is>
          <t>Комиссия за приём оплаты, считается от цены</t>
        </is>
      </c>
    </row>
    <row r="7">
      <c r="B7" s="4" t="inlineStr">
        <is>
          <t>Логистика: добавка от цены, %</t>
        </is>
      </c>
      <c r="C7" s="6" t="n">
        <v>0.02</v>
      </c>
      <c r="D7" s="2" t="inlineStr">
        <is>
          <t>Надбавка Ozon сверх базового тарифа логистики</t>
        </is>
      </c>
    </row>
    <row r="8">
      <c r="B8" s="4" t="inlineStr">
        <is>
          <t>Последняя миля, %</t>
        </is>
      </c>
      <c r="C8" s="6" t="n">
        <v>0.01</v>
      </c>
      <c r="D8" s="2" t="inlineStr">
        <is>
          <t>Доставка до покупателя</t>
        </is>
      </c>
    </row>
    <row r="9">
      <c r="B9" s="4" t="inlineStr">
        <is>
          <t>Реклама (плановый ДРР), %</t>
        </is>
      </c>
      <c r="C9" s="6" t="n">
        <v>0.1</v>
      </c>
      <c r="D9" s="2" t="inlineStr">
        <is>
          <t>Сколько закладываете на продвижение</t>
        </is>
      </c>
    </row>
    <row r="10">
      <c r="B10" s="4" t="inlineStr">
        <is>
          <t>Процент выкупа, %</t>
        </is>
      </c>
      <c r="C10" s="6" t="n">
        <v>0.9</v>
      </c>
      <c r="D10" s="2" t="inlineStr">
        <is>
          <t>Невыкуп превращается в обратную логистику</t>
        </is>
      </c>
    </row>
    <row r="11">
      <c r="B11" s="4" t="inlineStr">
        <is>
          <t>Кросс-докинг и хранение, ₽/л</t>
        </is>
      </c>
      <c r="C11" s="13" t="n">
        <v>10.59</v>
      </c>
      <c r="D11" s="2" t="inlineStr">
        <is>
          <t>Считается от объёма товара в литрах</t>
        </is>
      </c>
    </row>
    <row r="12">
      <c r="B12" s="3" t="inlineStr">
        <is>
          <t>ЗАКУП</t>
        </is>
      </c>
    </row>
    <row r="13">
      <c r="B13" s="4" t="inlineStr">
        <is>
          <t>Курс закупа, ₽ за единицу валюты</t>
        </is>
      </c>
      <c r="C13" s="13" t="n">
        <v>12.95</v>
      </c>
      <c r="D13" s="2" t="inlineStr">
        <is>
          <t>Курс ¥ или $ с вашей наценкой. Закупаете в рублях — поставьте 1</t>
        </is>
      </c>
    </row>
    <row r="14">
      <c r="B14" s="4" t="inlineStr">
        <is>
          <t>Карго Китай → РФ, $/кг</t>
        </is>
      </c>
      <c r="C14" s="13" t="n">
        <v>3.6</v>
      </c>
      <c r="D14" s="2" t="inlineStr">
        <is>
          <t>Доставка партии; при закупе в РФ поставьте 0</t>
        </is>
      </c>
    </row>
    <row r="15">
      <c r="B15" s="4" t="inlineStr">
        <is>
          <t>Курс $, ₽</t>
        </is>
      </c>
      <c r="C15" s="13" t="n">
        <v>82.90000000000001</v>
      </c>
      <c r="D15" s="2" t="inlineStr">
        <is>
          <t>Для пересчёта карго</t>
        </is>
      </c>
    </row>
    <row r="16">
      <c r="B16" s="4" t="inlineStr">
        <is>
          <t>Комиссия байера, %</t>
        </is>
      </c>
      <c r="C16" s="6" t="n">
        <v>0</v>
      </c>
      <c r="D16" s="2" t="inlineStr">
        <is>
          <t>Посредник при выкупе в Китае</t>
        </is>
      </c>
    </row>
    <row r="17">
      <c r="B17" s="4" t="inlineStr">
        <is>
          <t>Переупаковка короба, %</t>
        </is>
      </c>
      <c r="C17" s="6" t="n">
        <v>0.05</v>
      </c>
      <c r="D17" s="2" t="inlineStr">
        <is>
          <t>Процент от закупочной цены</t>
        </is>
      </c>
    </row>
    <row r="18">
      <c r="B18" s="4" t="inlineStr">
        <is>
          <t>Брак, %</t>
        </is>
      </c>
      <c r="C18" s="6" t="n">
        <v>0.02</v>
      </c>
      <c r="D18" s="2" t="inlineStr">
        <is>
          <t>Закладка на потери</t>
        </is>
      </c>
    </row>
    <row r="19">
      <c r="B19" s="4" t="inlineStr">
        <is>
          <t>Упаковка или ФФ, ₽/шт</t>
        </is>
      </c>
      <c r="C19" s="13" t="n">
        <v>3</v>
      </c>
      <c r="D19" s="2" t="inlineStr">
        <is>
          <t>Фикс за штуку</t>
        </is>
      </c>
    </row>
    <row r="20">
      <c r="B20" s="3" t="inlineStr">
        <is>
          <t>ИТОГ</t>
        </is>
      </c>
    </row>
    <row r="21">
      <c r="B21" s="4" t="inlineStr">
        <is>
          <t>Прочее, % от цены</t>
        </is>
      </c>
      <c r="C21" s="6" t="n">
        <v>0.015</v>
      </c>
      <c r="D21" s="2" t="inlineStr">
        <is>
          <t>Мелкие непредвиденные расходы</t>
        </is>
      </c>
    </row>
    <row r="22">
      <c r="B22" s="4" t="inlineStr">
        <is>
          <t>Налог (УСН «доходы»), %</t>
        </is>
      </c>
      <c r="C22" s="6" t="n">
        <v>0.07000000000000001</v>
      </c>
      <c r="D22" s="2" t="inlineStr">
        <is>
          <t>От цены продажи; ставка вашего региона</t>
        </is>
      </c>
    </row>
    <row r="24">
      <c r="B24" s="11" t="inlineStr">
        <is>
          <t>Тарифы Ozon меняются, а таблица об этом не узнает. Живой расчёт по ссылке на товар и массовый просчёт: misafinder.ru/unit-calc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64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26" customWidth="1" min="2" max="2"/>
    <col width="12" customWidth="1" min="3" max="3"/>
    <col width="11" customWidth="1" min="4" max="4"/>
    <col width="9" customWidth="1" min="5" max="5"/>
    <col width="9" customWidth="1" min="6" max="6"/>
    <col width="13" customWidth="1" min="7" max="7"/>
    <col width="13" customWidth="1" min="8" max="8"/>
    <col width="10" customWidth="1" min="9" max="9"/>
    <col width="10" customWidth="1" min="10" max="10"/>
    <col width="11" customWidth="1" min="11" max="11"/>
    <col width="11" customWidth="1" min="12" max="12"/>
    <col width="13" customWidth="1" min="13" max="13"/>
    <col width="11" customWidth="1" min="14" max="14"/>
    <col width="11" customWidth="1" min="15" max="15"/>
    <col width="10" customWidth="1" min="16" max="16"/>
    <col width="10" customWidth="1" min="17" max="17"/>
    <col width="12" customWidth="1" min="18" max="18"/>
    <col width="10" customWidth="1" min="19" max="19"/>
    <col width="10" customWidth="1" min="20" max="20"/>
    <col width="9" customWidth="1" min="21" max="21"/>
    <col width="11" customWidth="1" min="22" max="22"/>
    <col width="9" customWidth="1" min="23" max="23"/>
    <col width="11" customWidth="1" min="24" max="24"/>
    <col width="14" customWidth="1" min="25" max="25"/>
    <col width="10" customWidth="1" min="26" max="26"/>
    <col width="13" customWidth="1" min="27" max="27"/>
    <col width="16" customWidth="1" min="28" max="28"/>
    <col width="10" customWidth="1" min="29" max="29"/>
    <col width="15" customWidth="1" min="30" max="30"/>
    <col width="9" customWidth="1" min="31" max="31"/>
    <col width="9" customWidth="1" min="32" max="32"/>
    <col width="16" customWidth="1" min="33" max="33"/>
    <col width="14" customWidth="1" min="34" max="34"/>
    <col width="15" customWidth="1" min="35" max="35"/>
    <col width="12" customWidth="1" min="36" max="36"/>
    <col width="34" customWidth="1" min="37" max="37"/>
  </cols>
  <sheetData>
    <row r="1">
      <c r="A1" s="1" t="inlineStr">
        <is>
          <t>Массовый просчёт товаров — юнит-экономика Ozon</t>
        </is>
      </c>
    </row>
    <row r="2">
      <c r="A2" s="2" t="inlineStr">
        <is>
          <t>Жёлтые колонки заполняете вы, по одной строке на товар. Голубые считаются сами. Общие проценты и тарифы — на листе «Настройки».</t>
        </is>
      </c>
    </row>
    <row r="3" ht="34" customHeight="1">
      <c r="A3" s="14" t="inlineStr">
        <is>
          <t>Товар</t>
        </is>
      </c>
      <c r="B3" s="14" t="inlineStr">
        <is>
          <t>Ссылка на Ozon</t>
        </is>
      </c>
      <c r="C3" s="14" t="inlineStr">
        <is>
          <t>Цена продажи, ₽</t>
        </is>
      </c>
      <c r="D3" s="14" t="inlineStr">
        <is>
          <t>Комиссия, %</t>
        </is>
      </c>
      <c r="E3" s="14" t="inlineStr">
        <is>
          <t>Объём, л</t>
        </is>
      </c>
      <c r="F3" s="14" t="inlineStr">
        <is>
          <t>Вес, г</t>
        </is>
      </c>
      <c r="G3" s="14" t="inlineStr">
        <is>
          <t>Логистика база, ₽</t>
        </is>
      </c>
      <c r="H3" s="14" t="inlineStr">
        <is>
          <t>Посл. миля тариф, ₽</t>
        </is>
      </c>
      <c r="I3" s="14" t="inlineStr">
        <is>
          <t>Закуп, ¥</t>
        </is>
      </c>
      <c r="J3" s="14" t="inlineStr">
        <is>
          <t>Партия, шт</t>
        </is>
      </c>
      <c r="K3" s="14" t="inlineStr">
        <is>
          <t>Комиссия, ₽</t>
        </is>
      </c>
      <c r="L3" s="14" t="inlineStr">
        <is>
          <t>Эквайринг, ₽</t>
        </is>
      </c>
      <c r="M3" s="14" t="inlineStr">
        <is>
          <t>Логистика итог, ₽</t>
        </is>
      </c>
      <c r="N3" s="14" t="inlineStr">
        <is>
          <t>Посл. миля, ₽</t>
        </is>
      </c>
      <c r="O3" s="14" t="inlineStr">
        <is>
          <t>Кросс-док, ₽</t>
        </is>
      </c>
      <c r="P3" s="14" t="inlineStr">
        <is>
          <t>Реклама, ₽</t>
        </is>
      </c>
      <c r="Q3" s="14" t="inlineStr">
        <is>
          <t>Возвраты, ₽</t>
        </is>
      </c>
      <c r="R3" s="14" t="inlineStr">
        <is>
          <t>Итого Ozon, ₽</t>
        </is>
      </c>
      <c r="S3" s="14" t="inlineStr">
        <is>
          <t>Закуп, ₽</t>
        </is>
      </c>
      <c r="T3" s="14" t="inlineStr">
        <is>
          <t>Карго, ₽</t>
        </is>
      </c>
      <c r="U3" s="14" t="inlineStr">
        <is>
          <t>Байер, ₽</t>
        </is>
      </c>
      <c r="V3" s="14" t="inlineStr">
        <is>
          <t>Переупак., ₽</t>
        </is>
      </c>
      <c r="W3" s="14" t="inlineStr">
        <is>
          <t>Брак, ₽</t>
        </is>
      </c>
      <c r="X3" s="14" t="inlineStr">
        <is>
          <t>Упаковка, ₽</t>
        </is>
      </c>
      <c r="Y3" s="14" t="inlineStr">
        <is>
          <t>Себестоимость, ₽</t>
        </is>
      </c>
      <c r="Z3" s="14" t="inlineStr">
        <is>
          <t>Прочее, ₽</t>
        </is>
      </c>
      <c r="AA3" s="14" t="inlineStr">
        <is>
          <t>Расходы итого, ₽</t>
        </is>
      </c>
      <c r="AB3" s="14" t="inlineStr">
        <is>
          <t>Прибыль до налога, ₽</t>
        </is>
      </c>
      <c r="AC3" s="14" t="inlineStr">
        <is>
          <t>Налог, ₽</t>
        </is>
      </c>
      <c r="AD3" s="14" t="inlineStr">
        <is>
          <t>Чистая прибыль, ₽</t>
        </is>
      </c>
      <c r="AE3" s="14" t="inlineStr">
        <is>
          <t>Маржа</t>
        </is>
      </c>
      <c r="AF3" s="14" t="inlineStr">
        <is>
          <t>ROI</t>
        </is>
      </c>
      <c r="AG3" s="14" t="inlineStr">
        <is>
          <t>Вложения в партию, ₽</t>
        </is>
      </c>
      <c r="AH3" s="14" t="inlineStr">
        <is>
          <t>Оборот партии, ₽</t>
        </is>
      </c>
      <c r="AI3" s="14" t="inlineStr">
        <is>
          <t>Прибыль партии, ₽</t>
        </is>
      </c>
      <c r="AJ3" s="14" t="inlineStr">
        <is>
          <t>Решение</t>
        </is>
      </c>
      <c r="AK3" s="14" t="inlineStr">
        <is>
          <t>Комментарий</t>
        </is>
      </c>
    </row>
    <row r="4">
      <c r="A4" s="15" t="inlineStr">
        <is>
          <t>Пример: шлейка для кошек</t>
        </is>
      </c>
      <c r="B4" s="15" t="inlineStr">
        <is>
          <t>https://www.ozon.ru/product/4584468688</t>
        </is>
      </c>
      <c r="C4" s="16" t="n">
        <v>300</v>
      </c>
      <c r="D4" s="17" t="n">
        <v>0.2</v>
      </c>
      <c r="E4" s="18" t="n">
        <v>0.099</v>
      </c>
      <c r="F4" s="16" t="n">
        <v>60</v>
      </c>
      <c r="G4" s="16" t="n">
        <v>17</v>
      </c>
      <c r="H4" s="16" t="n">
        <v>25</v>
      </c>
      <c r="I4" s="19" t="n">
        <v>3.2</v>
      </c>
      <c r="J4" s="16" t="n">
        <v>300</v>
      </c>
      <c r="K4" s="20">
        <f>IF($C4="","",$C4*$D4)</f>
        <v/>
      </c>
      <c r="L4" s="20">
        <f>IF($C4="","",$C4*Настройки!$C$6)</f>
        <v/>
      </c>
      <c r="M4" s="20">
        <f>IF($C4="","",$G4+$C4*Настройки!$C$7)</f>
        <v/>
      </c>
      <c r="N4" s="20">
        <f>IF($C4="","",IF($H4="",$C4*Настройки!$C$8,$H4))</f>
        <v/>
      </c>
      <c r="O4" s="20">
        <f>IF($C4="","",$E4*Настройки!$C$11)</f>
        <v/>
      </c>
      <c r="P4" s="20">
        <f>IF($C4="","",$C4*Настройки!$C$9)</f>
        <v/>
      </c>
      <c r="Q4" s="20">
        <f>IF($C4="","",(1-Настройки!$C$10)*$G4)</f>
        <v/>
      </c>
      <c r="R4" s="20">
        <f>IF($C4="","",SUM($K4:$Q4))</f>
        <v/>
      </c>
      <c r="S4" s="20">
        <f>IF($C4="","",$I4*Настройки!$C$13)</f>
        <v/>
      </c>
      <c r="T4" s="20">
        <f>IF($C4="","",$F4/1000*Настройки!$C$14*Настройки!$C$15)</f>
        <v/>
      </c>
      <c r="U4" s="20">
        <f>IF($C4="","",$S4*Настройки!$C$16)</f>
        <v/>
      </c>
      <c r="V4" s="20">
        <f>IF($C4="","",$S4*Настройки!$C$17)</f>
        <v/>
      </c>
      <c r="W4" s="20">
        <f>IF($C4="","",$S4*Настройки!$C$18)</f>
        <v/>
      </c>
      <c r="X4" s="20">
        <f>IF($C4="","",IF($I4="",0,Настройки!$C$19))</f>
        <v/>
      </c>
      <c r="Y4" s="20">
        <f>IF($C4="","",SUM($S4:$X4))</f>
        <v/>
      </c>
      <c r="Z4" s="20">
        <f>IF($C4="","",$C4*Настройки!$C$21)</f>
        <v/>
      </c>
      <c r="AA4" s="20">
        <f>IF($C4="","",$R4+$Y4+$Z4)</f>
        <v/>
      </c>
      <c r="AB4" s="20">
        <f>IF($C4="","",$C4-$AA4)</f>
        <v/>
      </c>
      <c r="AC4" s="20">
        <f>IF($C4="","",$C4*Настройки!$C$22)</f>
        <v/>
      </c>
      <c r="AD4" s="21">
        <f>IF($C4="","",$AB4-$AC4)</f>
        <v/>
      </c>
      <c r="AE4" s="22">
        <f>IF($C4="","",$AD4/$C4)</f>
        <v/>
      </c>
      <c r="AF4" s="23">
        <f>IF($C4="","",IF($Y4+$Z4=0,"",$AD4/($Y4+$Z4)))</f>
        <v/>
      </c>
      <c r="AG4" s="20">
        <f>IF($C4="","",($Y4+$Z4)*$J4)</f>
        <v/>
      </c>
      <c r="AH4" s="20">
        <f>IF($C4="","",$C4*$J4)</f>
        <v/>
      </c>
      <c r="AI4" s="21">
        <f>IF($C4="","",$AD4*$J4)</f>
        <v/>
      </c>
      <c r="AJ4" s="15" t="inlineStr">
        <is>
          <t>Думаем</t>
        </is>
      </c>
      <c r="AK4" s="15" t="inlineStr">
        <is>
          <t>Замените строку своими товарами</t>
        </is>
      </c>
    </row>
    <row r="5">
      <c r="A5" s="15" t="n"/>
      <c r="B5" s="15" t="n"/>
      <c r="C5" s="16" t="n"/>
      <c r="D5" s="17" t="n"/>
      <c r="E5" s="18" t="n"/>
      <c r="F5" s="16" t="n"/>
      <c r="G5" s="16" t="n"/>
      <c r="H5" s="16" t="n"/>
      <c r="I5" s="19" t="n"/>
      <c r="J5" s="16" t="n"/>
      <c r="K5" s="20">
        <f>IF($C5="","",$C5*$D5)</f>
        <v/>
      </c>
      <c r="L5" s="20">
        <f>IF($C5="","",$C5*Настройки!$C$6)</f>
        <v/>
      </c>
      <c r="M5" s="20">
        <f>IF($C5="","",$G5+$C5*Настройки!$C$7)</f>
        <v/>
      </c>
      <c r="N5" s="20">
        <f>IF($C5="","",IF($H5="",$C5*Настройки!$C$8,$H5))</f>
        <v/>
      </c>
      <c r="O5" s="20">
        <f>IF($C5="","",$E5*Настройки!$C$11)</f>
        <v/>
      </c>
      <c r="P5" s="20">
        <f>IF($C5="","",$C5*Настройки!$C$9)</f>
        <v/>
      </c>
      <c r="Q5" s="20">
        <f>IF($C5="","",(1-Настройки!$C$10)*$G5)</f>
        <v/>
      </c>
      <c r="R5" s="20">
        <f>IF($C5="","",SUM($K5:$Q5))</f>
        <v/>
      </c>
      <c r="S5" s="20">
        <f>IF($C5="","",$I5*Настройки!$C$13)</f>
        <v/>
      </c>
      <c r="T5" s="20">
        <f>IF($C5="","",$F5/1000*Настройки!$C$14*Настройки!$C$15)</f>
        <v/>
      </c>
      <c r="U5" s="20">
        <f>IF($C5="","",$S5*Настройки!$C$16)</f>
        <v/>
      </c>
      <c r="V5" s="20">
        <f>IF($C5="","",$S5*Настройки!$C$17)</f>
        <v/>
      </c>
      <c r="W5" s="20">
        <f>IF($C5="","",$S5*Настройки!$C$18)</f>
        <v/>
      </c>
      <c r="X5" s="20">
        <f>IF($C5="","",IF($I5="",0,Настройки!$C$19))</f>
        <v/>
      </c>
      <c r="Y5" s="20">
        <f>IF($C5="","",SUM($S5:$X5))</f>
        <v/>
      </c>
      <c r="Z5" s="20">
        <f>IF($C5="","",$C5*Настройки!$C$21)</f>
        <v/>
      </c>
      <c r="AA5" s="20">
        <f>IF($C5="","",$R5+$Y5+$Z5)</f>
        <v/>
      </c>
      <c r="AB5" s="20">
        <f>IF($C5="","",$C5-$AA5)</f>
        <v/>
      </c>
      <c r="AC5" s="20">
        <f>IF($C5="","",$C5*Настройки!$C$22)</f>
        <v/>
      </c>
      <c r="AD5" s="21">
        <f>IF($C5="","",$AB5-$AC5)</f>
        <v/>
      </c>
      <c r="AE5" s="22">
        <f>IF($C5="","",$AD5/$C5)</f>
        <v/>
      </c>
      <c r="AF5" s="23">
        <f>IF($C5="","",IF($Y5+$Z5=0,"",$AD5/($Y5+$Z5)))</f>
        <v/>
      </c>
      <c r="AG5" s="20">
        <f>IF($C5="","",($Y5+$Z5)*$J5)</f>
        <v/>
      </c>
      <c r="AH5" s="20">
        <f>IF($C5="","",$C5*$J5)</f>
        <v/>
      </c>
      <c r="AI5" s="21">
        <f>IF($C5="","",$AD5*$J5)</f>
        <v/>
      </c>
      <c r="AJ5" s="15" t="n"/>
      <c r="AK5" s="15" t="n"/>
    </row>
    <row r="6">
      <c r="A6" s="15" t="n"/>
      <c r="B6" s="15" t="n"/>
      <c r="C6" s="16" t="n"/>
      <c r="D6" s="17" t="n"/>
      <c r="E6" s="18" t="n"/>
      <c r="F6" s="16" t="n"/>
      <c r="G6" s="16" t="n"/>
      <c r="H6" s="16" t="n"/>
      <c r="I6" s="19" t="n"/>
      <c r="J6" s="16" t="n"/>
      <c r="K6" s="20">
        <f>IF($C6="","",$C6*$D6)</f>
        <v/>
      </c>
      <c r="L6" s="20">
        <f>IF($C6="","",$C6*Настройки!$C$6)</f>
        <v/>
      </c>
      <c r="M6" s="20">
        <f>IF($C6="","",$G6+$C6*Настройки!$C$7)</f>
        <v/>
      </c>
      <c r="N6" s="20">
        <f>IF($C6="","",IF($H6="",$C6*Настройки!$C$8,$H6))</f>
        <v/>
      </c>
      <c r="O6" s="20">
        <f>IF($C6="","",$E6*Настройки!$C$11)</f>
        <v/>
      </c>
      <c r="P6" s="20">
        <f>IF($C6="","",$C6*Настройки!$C$9)</f>
        <v/>
      </c>
      <c r="Q6" s="20">
        <f>IF($C6="","",(1-Настройки!$C$10)*$G6)</f>
        <v/>
      </c>
      <c r="R6" s="20">
        <f>IF($C6="","",SUM($K6:$Q6))</f>
        <v/>
      </c>
      <c r="S6" s="20">
        <f>IF($C6="","",$I6*Настройки!$C$13)</f>
        <v/>
      </c>
      <c r="T6" s="20">
        <f>IF($C6="","",$F6/1000*Настройки!$C$14*Настройки!$C$15)</f>
        <v/>
      </c>
      <c r="U6" s="20">
        <f>IF($C6="","",$S6*Настройки!$C$16)</f>
        <v/>
      </c>
      <c r="V6" s="20">
        <f>IF($C6="","",$S6*Настройки!$C$17)</f>
        <v/>
      </c>
      <c r="W6" s="20">
        <f>IF($C6="","",$S6*Настройки!$C$18)</f>
        <v/>
      </c>
      <c r="X6" s="20">
        <f>IF($C6="","",IF($I6="",0,Настройки!$C$19))</f>
        <v/>
      </c>
      <c r="Y6" s="20">
        <f>IF($C6="","",SUM($S6:$X6))</f>
        <v/>
      </c>
      <c r="Z6" s="20">
        <f>IF($C6="","",$C6*Настройки!$C$21)</f>
        <v/>
      </c>
      <c r="AA6" s="20">
        <f>IF($C6="","",$R6+$Y6+$Z6)</f>
        <v/>
      </c>
      <c r="AB6" s="20">
        <f>IF($C6="","",$C6-$AA6)</f>
        <v/>
      </c>
      <c r="AC6" s="20">
        <f>IF($C6="","",$C6*Настройки!$C$22)</f>
        <v/>
      </c>
      <c r="AD6" s="21">
        <f>IF($C6="","",$AB6-$AC6)</f>
        <v/>
      </c>
      <c r="AE6" s="22">
        <f>IF($C6="","",$AD6/$C6)</f>
        <v/>
      </c>
      <c r="AF6" s="23">
        <f>IF($C6="","",IF($Y6+$Z6=0,"",$AD6/($Y6+$Z6)))</f>
        <v/>
      </c>
      <c r="AG6" s="20">
        <f>IF($C6="","",($Y6+$Z6)*$J6)</f>
        <v/>
      </c>
      <c r="AH6" s="20">
        <f>IF($C6="","",$C6*$J6)</f>
        <v/>
      </c>
      <c r="AI6" s="21">
        <f>IF($C6="","",$AD6*$J6)</f>
        <v/>
      </c>
      <c r="AJ6" s="15" t="n"/>
      <c r="AK6" s="15" t="n"/>
    </row>
    <row r="7">
      <c r="A7" s="15" t="n"/>
      <c r="B7" s="15" t="n"/>
      <c r="C7" s="16" t="n"/>
      <c r="D7" s="17" t="n"/>
      <c r="E7" s="18" t="n"/>
      <c r="F7" s="16" t="n"/>
      <c r="G7" s="16" t="n"/>
      <c r="H7" s="16" t="n"/>
      <c r="I7" s="19" t="n"/>
      <c r="J7" s="16" t="n"/>
      <c r="K7" s="20">
        <f>IF($C7="","",$C7*$D7)</f>
        <v/>
      </c>
      <c r="L7" s="20">
        <f>IF($C7="","",$C7*Настройки!$C$6)</f>
        <v/>
      </c>
      <c r="M7" s="20">
        <f>IF($C7="","",$G7+$C7*Настройки!$C$7)</f>
        <v/>
      </c>
      <c r="N7" s="20">
        <f>IF($C7="","",IF($H7="",$C7*Настройки!$C$8,$H7))</f>
        <v/>
      </c>
      <c r="O7" s="20">
        <f>IF($C7="","",$E7*Настройки!$C$11)</f>
        <v/>
      </c>
      <c r="P7" s="20">
        <f>IF($C7="","",$C7*Настройки!$C$9)</f>
        <v/>
      </c>
      <c r="Q7" s="20">
        <f>IF($C7="","",(1-Настройки!$C$10)*$G7)</f>
        <v/>
      </c>
      <c r="R7" s="20">
        <f>IF($C7="","",SUM($K7:$Q7))</f>
        <v/>
      </c>
      <c r="S7" s="20">
        <f>IF($C7="","",$I7*Настройки!$C$13)</f>
        <v/>
      </c>
      <c r="T7" s="20">
        <f>IF($C7="","",$F7/1000*Настройки!$C$14*Настройки!$C$15)</f>
        <v/>
      </c>
      <c r="U7" s="20">
        <f>IF($C7="","",$S7*Настройки!$C$16)</f>
        <v/>
      </c>
      <c r="V7" s="20">
        <f>IF($C7="","",$S7*Настройки!$C$17)</f>
        <v/>
      </c>
      <c r="W7" s="20">
        <f>IF($C7="","",$S7*Настройки!$C$18)</f>
        <v/>
      </c>
      <c r="X7" s="20">
        <f>IF($C7="","",IF($I7="",0,Настройки!$C$19))</f>
        <v/>
      </c>
      <c r="Y7" s="20">
        <f>IF($C7="","",SUM($S7:$X7))</f>
        <v/>
      </c>
      <c r="Z7" s="20">
        <f>IF($C7="","",$C7*Настройки!$C$21)</f>
        <v/>
      </c>
      <c r="AA7" s="20">
        <f>IF($C7="","",$R7+$Y7+$Z7)</f>
        <v/>
      </c>
      <c r="AB7" s="20">
        <f>IF($C7="","",$C7-$AA7)</f>
        <v/>
      </c>
      <c r="AC7" s="20">
        <f>IF($C7="","",$C7*Настройки!$C$22)</f>
        <v/>
      </c>
      <c r="AD7" s="21">
        <f>IF($C7="","",$AB7-$AC7)</f>
        <v/>
      </c>
      <c r="AE7" s="22">
        <f>IF($C7="","",$AD7/$C7)</f>
        <v/>
      </c>
      <c r="AF7" s="23">
        <f>IF($C7="","",IF($Y7+$Z7=0,"",$AD7/($Y7+$Z7)))</f>
        <v/>
      </c>
      <c r="AG7" s="20">
        <f>IF($C7="","",($Y7+$Z7)*$J7)</f>
        <v/>
      </c>
      <c r="AH7" s="20">
        <f>IF($C7="","",$C7*$J7)</f>
        <v/>
      </c>
      <c r="AI7" s="21">
        <f>IF($C7="","",$AD7*$J7)</f>
        <v/>
      </c>
      <c r="AJ7" s="15" t="n"/>
      <c r="AK7" s="15" t="n"/>
    </row>
    <row r="8">
      <c r="A8" s="15" t="n"/>
      <c r="B8" s="15" t="n"/>
      <c r="C8" s="16" t="n"/>
      <c r="D8" s="17" t="n"/>
      <c r="E8" s="18" t="n"/>
      <c r="F8" s="16" t="n"/>
      <c r="G8" s="16" t="n"/>
      <c r="H8" s="16" t="n"/>
      <c r="I8" s="19" t="n"/>
      <c r="J8" s="16" t="n"/>
      <c r="K8" s="20">
        <f>IF($C8="","",$C8*$D8)</f>
        <v/>
      </c>
      <c r="L8" s="20">
        <f>IF($C8="","",$C8*Настройки!$C$6)</f>
        <v/>
      </c>
      <c r="M8" s="20">
        <f>IF($C8="","",$G8+$C8*Настройки!$C$7)</f>
        <v/>
      </c>
      <c r="N8" s="20">
        <f>IF($C8="","",IF($H8="",$C8*Настройки!$C$8,$H8))</f>
        <v/>
      </c>
      <c r="O8" s="20">
        <f>IF($C8="","",$E8*Настройки!$C$11)</f>
        <v/>
      </c>
      <c r="P8" s="20">
        <f>IF($C8="","",$C8*Настройки!$C$9)</f>
        <v/>
      </c>
      <c r="Q8" s="20">
        <f>IF($C8="","",(1-Настройки!$C$10)*$G8)</f>
        <v/>
      </c>
      <c r="R8" s="20">
        <f>IF($C8="","",SUM($K8:$Q8))</f>
        <v/>
      </c>
      <c r="S8" s="20">
        <f>IF($C8="","",$I8*Настройки!$C$13)</f>
        <v/>
      </c>
      <c r="T8" s="20">
        <f>IF($C8="","",$F8/1000*Настройки!$C$14*Настройки!$C$15)</f>
        <v/>
      </c>
      <c r="U8" s="20">
        <f>IF($C8="","",$S8*Настройки!$C$16)</f>
        <v/>
      </c>
      <c r="V8" s="20">
        <f>IF($C8="","",$S8*Настройки!$C$17)</f>
        <v/>
      </c>
      <c r="W8" s="20">
        <f>IF($C8="","",$S8*Настройки!$C$18)</f>
        <v/>
      </c>
      <c r="X8" s="20">
        <f>IF($C8="","",IF($I8="",0,Настройки!$C$19))</f>
        <v/>
      </c>
      <c r="Y8" s="20">
        <f>IF($C8="","",SUM($S8:$X8))</f>
        <v/>
      </c>
      <c r="Z8" s="20">
        <f>IF($C8="","",$C8*Настройки!$C$21)</f>
        <v/>
      </c>
      <c r="AA8" s="20">
        <f>IF($C8="","",$R8+$Y8+$Z8)</f>
        <v/>
      </c>
      <c r="AB8" s="20">
        <f>IF($C8="","",$C8-$AA8)</f>
        <v/>
      </c>
      <c r="AC8" s="20">
        <f>IF($C8="","",$C8*Настройки!$C$22)</f>
        <v/>
      </c>
      <c r="AD8" s="21">
        <f>IF($C8="","",$AB8-$AC8)</f>
        <v/>
      </c>
      <c r="AE8" s="22">
        <f>IF($C8="","",$AD8/$C8)</f>
        <v/>
      </c>
      <c r="AF8" s="23">
        <f>IF($C8="","",IF($Y8+$Z8=0,"",$AD8/($Y8+$Z8)))</f>
        <v/>
      </c>
      <c r="AG8" s="20">
        <f>IF($C8="","",($Y8+$Z8)*$J8)</f>
        <v/>
      </c>
      <c r="AH8" s="20">
        <f>IF($C8="","",$C8*$J8)</f>
        <v/>
      </c>
      <c r="AI8" s="21">
        <f>IF($C8="","",$AD8*$J8)</f>
        <v/>
      </c>
      <c r="AJ8" s="15" t="n"/>
      <c r="AK8" s="15" t="n"/>
    </row>
    <row r="9">
      <c r="A9" s="15" t="n"/>
      <c r="B9" s="15" t="n"/>
      <c r="C9" s="16" t="n"/>
      <c r="D9" s="17" t="n"/>
      <c r="E9" s="18" t="n"/>
      <c r="F9" s="16" t="n"/>
      <c r="G9" s="16" t="n"/>
      <c r="H9" s="16" t="n"/>
      <c r="I9" s="19" t="n"/>
      <c r="J9" s="16" t="n"/>
      <c r="K9" s="20">
        <f>IF($C9="","",$C9*$D9)</f>
        <v/>
      </c>
      <c r="L9" s="20">
        <f>IF($C9="","",$C9*Настройки!$C$6)</f>
        <v/>
      </c>
      <c r="M9" s="20">
        <f>IF($C9="","",$G9+$C9*Настройки!$C$7)</f>
        <v/>
      </c>
      <c r="N9" s="20">
        <f>IF($C9="","",IF($H9="",$C9*Настройки!$C$8,$H9))</f>
        <v/>
      </c>
      <c r="O9" s="20">
        <f>IF($C9="","",$E9*Настройки!$C$11)</f>
        <v/>
      </c>
      <c r="P9" s="20">
        <f>IF($C9="","",$C9*Настройки!$C$9)</f>
        <v/>
      </c>
      <c r="Q9" s="20">
        <f>IF($C9="","",(1-Настройки!$C$10)*$G9)</f>
        <v/>
      </c>
      <c r="R9" s="20">
        <f>IF($C9="","",SUM($K9:$Q9))</f>
        <v/>
      </c>
      <c r="S9" s="20">
        <f>IF($C9="","",$I9*Настройки!$C$13)</f>
        <v/>
      </c>
      <c r="T9" s="20">
        <f>IF($C9="","",$F9/1000*Настройки!$C$14*Настройки!$C$15)</f>
        <v/>
      </c>
      <c r="U9" s="20">
        <f>IF($C9="","",$S9*Настройки!$C$16)</f>
        <v/>
      </c>
      <c r="V9" s="20">
        <f>IF($C9="","",$S9*Настройки!$C$17)</f>
        <v/>
      </c>
      <c r="W9" s="20">
        <f>IF($C9="","",$S9*Настройки!$C$18)</f>
        <v/>
      </c>
      <c r="X9" s="20">
        <f>IF($C9="","",IF($I9="",0,Настройки!$C$19))</f>
        <v/>
      </c>
      <c r="Y9" s="20">
        <f>IF($C9="","",SUM($S9:$X9))</f>
        <v/>
      </c>
      <c r="Z9" s="20">
        <f>IF($C9="","",$C9*Настройки!$C$21)</f>
        <v/>
      </c>
      <c r="AA9" s="20">
        <f>IF($C9="","",$R9+$Y9+$Z9)</f>
        <v/>
      </c>
      <c r="AB9" s="20">
        <f>IF($C9="","",$C9-$AA9)</f>
        <v/>
      </c>
      <c r="AC9" s="20">
        <f>IF($C9="","",$C9*Настройки!$C$22)</f>
        <v/>
      </c>
      <c r="AD9" s="21">
        <f>IF($C9="","",$AB9-$AC9)</f>
        <v/>
      </c>
      <c r="AE9" s="22">
        <f>IF($C9="","",$AD9/$C9)</f>
        <v/>
      </c>
      <c r="AF9" s="23">
        <f>IF($C9="","",IF($Y9+$Z9=0,"",$AD9/($Y9+$Z9)))</f>
        <v/>
      </c>
      <c r="AG9" s="20">
        <f>IF($C9="","",($Y9+$Z9)*$J9)</f>
        <v/>
      </c>
      <c r="AH9" s="20">
        <f>IF($C9="","",$C9*$J9)</f>
        <v/>
      </c>
      <c r="AI9" s="21">
        <f>IF($C9="","",$AD9*$J9)</f>
        <v/>
      </c>
      <c r="AJ9" s="15" t="n"/>
      <c r="AK9" s="15" t="n"/>
    </row>
    <row r="10">
      <c r="A10" s="15" t="n"/>
      <c r="B10" s="15" t="n"/>
      <c r="C10" s="16" t="n"/>
      <c r="D10" s="17" t="n"/>
      <c r="E10" s="18" t="n"/>
      <c r="F10" s="16" t="n"/>
      <c r="G10" s="16" t="n"/>
      <c r="H10" s="16" t="n"/>
      <c r="I10" s="19" t="n"/>
      <c r="J10" s="16" t="n"/>
      <c r="K10" s="20">
        <f>IF($C10="","",$C10*$D10)</f>
        <v/>
      </c>
      <c r="L10" s="20">
        <f>IF($C10="","",$C10*Настройки!$C$6)</f>
        <v/>
      </c>
      <c r="M10" s="20">
        <f>IF($C10="","",$G10+$C10*Настройки!$C$7)</f>
        <v/>
      </c>
      <c r="N10" s="20">
        <f>IF($C10="","",IF($H10="",$C10*Настройки!$C$8,$H10))</f>
        <v/>
      </c>
      <c r="O10" s="20">
        <f>IF($C10="","",$E10*Настройки!$C$11)</f>
        <v/>
      </c>
      <c r="P10" s="20">
        <f>IF($C10="","",$C10*Настройки!$C$9)</f>
        <v/>
      </c>
      <c r="Q10" s="20">
        <f>IF($C10="","",(1-Настройки!$C$10)*$G10)</f>
        <v/>
      </c>
      <c r="R10" s="20">
        <f>IF($C10="","",SUM($K10:$Q10))</f>
        <v/>
      </c>
      <c r="S10" s="20">
        <f>IF($C10="","",$I10*Настройки!$C$13)</f>
        <v/>
      </c>
      <c r="T10" s="20">
        <f>IF($C10="","",$F10/1000*Настройки!$C$14*Настройки!$C$15)</f>
        <v/>
      </c>
      <c r="U10" s="20">
        <f>IF($C10="","",$S10*Настройки!$C$16)</f>
        <v/>
      </c>
      <c r="V10" s="20">
        <f>IF($C10="","",$S10*Настройки!$C$17)</f>
        <v/>
      </c>
      <c r="W10" s="20">
        <f>IF($C10="","",$S10*Настройки!$C$18)</f>
        <v/>
      </c>
      <c r="X10" s="20">
        <f>IF($C10="","",IF($I10="",0,Настройки!$C$19))</f>
        <v/>
      </c>
      <c r="Y10" s="20">
        <f>IF($C10="","",SUM($S10:$X10))</f>
        <v/>
      </c>
      <c r="Z10" s="20">
        <f>IF($C10="","",$C10*Настройки!$C$21)</f>
        <v/>
      </c>
      <c r="AA10" s="20">
        <f>IF($C10="","",$R10+$Y10+$Z10)</f>
        <v/>
      </c>
      <c r="AB10" s="20">
        <f>IF($C10="","",$C10-$AA10)</f>
        <v/>
      </c>
      <c r="AC10" s="20">
        <f>IF($C10="","",$C10*Настройки!$C$22)</f>
        <v/>
      </c>
      <c r="AD10" s="21">
        <f>IF($C10="","",$AB10-$AC10)</f>
        <v/>
      </c>
      <c r="AE10" s="22">
        <f>IF($C10="","",$AD10/$C10)</f>
        <v/>
      </c>
      <c r="AF10" s="23">
        <f>IF($C10="","",IF($Y10+$Z10=0,"",$AD10/($Y10+$Z10)))</f>
        <v/>
      </c>
      <c r="AG10" s="20">
        <f>IF($C10="","",($Y10+$Z10)*$J10)</f>
        <v/>
      </c>
      <c r="AH10" s="20">
        <f>IF($C10="","",$C10*$J10)</f>
        <v/>
      </c>
      <c r="AI10" s="21">
        <f>IF($C10="","",$AD10*$J10)</f>
        <v/>
      </c>
      <c r="AJ10" s="15" t="n"/>
      <c r="AK10" s="15" t="n"/>
    </row>
    <row r="11">
      <c r="A11" s="15" t="n"/>
      <c r="B11" s="15" t="n"/>
      <c r="C11" s="16" t="n"/>
      <c r="D11" s="17" t="n"/>
      <c r="E11" s="18" t="n"/>
      <c r="F11" s="16" t="n"/>
      <c r="G11" s="16" t="n"/>
      <c r="H11" s="16" t="n"/>
      <c r="I11" s="19" t="n"/>
      <c r="J11" s="16" t="n"/>
      <c r="K11" s="20">
        <f>IF($C11="","",$C11*$D11)</f>
        <v/>
      </c>
      <c r="L11" s="20">
        <f>IF($C11="","",$C11*Настройки!$C$6)</f>
        <v/>
      </c>
      <c r="M11" s="20">
        <f>IF($C11="","",$G11+$C11*Настройки!$C$7)</f>
        <v/>
      </c>
      <c r="N11" s="20">
        <f>IF($C11="","",IF($H11="",$C11*Настройки!$C$8,$H11))</f>
        <v/>
      </c>
      <c r="O11" s="20">
        <f>IF($C11="","",$E11*Настройки!$C$11)</f>
        <v/>
      </c>
      <c r="P11" s="20">
        <f>IF($C11="","",$C11*Настройки!$C$9)</f>
        <v/>
      </c>
      <c r="Q11" s="20">
        <f>IF($C11="","",(1-Настройки!$C$10)*$G11)</f>
        <v/>
      </c>
      <c r="R11" s="20">
        <f>IF($C11="","",SUM($K11:$Q11))</f>
        <v/>
      </c>
      <c r="S11" s="20">
        <f>IF($C11="","",$I11*Настройки!$C$13)</f>
        <v/>
      </c>
      <c r="T11" s="20">
        <f>IF($C11="","",$F11/1000*Настройки!$C$14*Настройки!$C$15)</f>
        <v/>
      </c>
      <c r="U11" s="20">
        <f>IF($C11="","",$S11*Настройки!$C$16)</f>
        <v/>
      </c>
      <c r="V11" s="20">
        <f>IF($C11="","",$S11*Настройки!$C$17)</f>
        <v/>
      </c>
      <c r="W11" s="20">
        <f>IF($C11="","",$S11*Настройки!$C$18)</f>
        <v/>
      </c>
      <c r="X11" s="20">
        <f>IF($C11="","",IF($I11="",0,Настройки!$C$19))</f>
        <v/>
      </c>
      <c r="Y11" s="20">
        <f>IF($C11="","",SUM($S11:$X11))</f>
        <v/>
      </c>
      <c r="Z11" s="20">
        <f>IF($C11="","",$C11*Настройки!$C$21)</f>
        <v/>
      </c>
      <c r="AA11" s="20">
        <f>IF($C11="","",$R11+$Y11+$Z11)</f>
        <v/>
      </c>
      <c r="AB11" s="20">
        <f>IF($C11="","",$C11-$AA11)</f>
        <v/>
      </c>
      <c r="AC11" s="20">
        <f>IF($C11="","",$C11*Настройки!$C$22)</f>
        <v/>
      </c>
      <c r="AD11" s="21">
        <f>IF($C11="","",$AB11-$AC11)</f>
        <v/>
      </c>
      <c r="AE11" s="22">
        <f>IF($C11="","",$AD11/$C11)</f>
        <v/>
      </c>
      <c r="AF11" s="23">
        <f>IF($C11="","",IF($Y11+$Z11=0,"",$AD11/($Y11+$Z11)))</f>
        <v/>
      </c>
      <c r="AG11" s="20">
        <f>IF($C11="","",($Y11+$Z11)*$J11)</f>
        <v/>
      </c>
      <c r="AH11" s="20">
        <f>IF($C11="","",$C11*$J11)</f>
        <v/>
      </c>
      <c r="AI11" s="21">
        <f>IF($C11="","",$AD11*$J11)</f>
        <v/>
      </c>
      <c r="AJ11" s="15" t="n"/>
      <c r="AK11" s="15" t="n"/>
    </row>
    <row r="12">
      <c r="A12" s="15" t="n"/>
      <c r="B12" s="15" t="n"/>
      <c r="C12" s="16" t="n"/>
      <c r="D12" s="17" t="n"/>
      <c r="E12" s="18" t="n"/>
      <c r="F12" s="16" t="n"/>
      <c r="G12" s="16" t="n"/>
      <c r="H12" s="16" t="n"/>
      <c r="I12" s="19" t="n"/>
      <c r="J12" s="16" t="n"/>
      <c r="K12" s="20">
        <f>IF($C12="","",$C12*$D12)</f>
        <v/>
      </c>
      <c r="L12" s="20">
        <f>IF($C12="","",$C12*Настройки!$C$6)</f>
        <v/>
      </c>
      <c r="M12" s="20">
        <f>IF($C12="","",$G12+$C12*Настройки!$C$7)</f>
        <v/>
      </c>
      <c r="N12" s="20">
        <f>IF($C12="","",IF($H12="",$C12*Настройки!$C$8,$H12))</f>
        <v/>
      </c>
      <c r="O12" s="20">
        <f>IF($C12="","",$E12*Настройки!$C$11)</f>
        <v/>
      </c>
      <c r="P12" s="20">
        <f>IF($C12="","",$C12*Настройки!$C$9)</f>
        <v/>
      </c>
      <c r="Q12" s="20">
        <f>IF($C12="","",(1-Настройки!$C$10)*$G12)</f>
        <v/>
      </c>
      <c r="R12" s="20">
        <f>IF($C12="","",SUM($K12:$Q12))</f>
        <v/>
      </c>
      <c r="S12" s="20">
        <f>IF($C12="","",$I12*Настройки!$C$13)</f>
        <v/>
      </c>
      <c r="T12" s="20">
        <f>IF($C12="","",$F12/1000*Настройки!$C$14*Настройки!$C$15)</f>
        <v/>
      </c>
      <c r="U12" s="20">
        <f>IF($C12="","",$S12*Настройки!$C$16)</f>
        <v/>
      </c>
      <c r="V12" s="20">
        <f>IF($C12="","",$S12*Настройки!$C$17)</f>
        <v/>
      </c>
      <c r="W12" s="20">
        <f>IF($C12="","",$S12*Настройки!$C$18)</f>
        <v/>
      </c>
      <c r="X12" s="20">
        <f>IF($C12="","",IF($I12="",0,Настройки!$C$19))</f>
        <v/>
      </c>
      <c r="Y12" s="20">
        <f>IF($C12="","",SUM($S12:$X12))</f>
        <v/>
      </c>
      <c r="Z12" s="20">
        <f>IF($C12="","",$C12*Настройки!$C$21)</f>
        <v/>
      </c>
      <c r="AA12" s="20">
        <f>IF($C12="","",$R12+$Y12+$Z12)</f>
        <v/>
      </c>
      <c r="AB12" s="20">
        <f>IF($C12="","",$C12-$AA12)</f>
        <v/>
      </c>
      <c r="AC12" s="20">
        <f>IF($C12="","",$C12*Настройки!$C$22)</f>
        <v/>
      </c>
      <c r="AD12" s="21">
        <f>IF($C12="","",$AB12-$AC12)</f>
        <v/>
      </c>
      <c r="AE12" s="22">
        <f>IF($C12="","",$AD12/$C12)</f>
        <v/>
      </c>
      <c r="AF12" s="23">
        <f>IF($C12="","",IF($Y12+$Z12=0,"",$AD12/($Y12+$Z12)))</f>
        <v/>
      </c>
      <c r="AG12" s="20">
        <f>IF($C12="","",($Y12+$Z12)*$J12)</f>
        <v/>
      </c>
      <c r="AH12" s="20">
        <f>IF($C12="","",$C12*$J12)</f>
        <v/>
      </c>
      <c r="AI12" s="21">
        <f>IF($C12="","",$AD12*$J12)</f>
        <v/>
      </c>
      <c r="AJ12" s="15" t="n"/>
      <c r="AK12" s="15" t="n"/>
    </row>
    <row r="13">
      <c r="A13" s="15" t="n"/>
      <c r="B13" s="15" t="n"/>
      <c r="C13" s="16" t="n"/>
      <c r="D13" s="17" t="n"/>
      <c r="E13" s="18" t="n"/>
      <c r="F13" s="16" t="n"/>
      <c r="G13" s="16" t="n"/>
      <c r="H13" s="16" t="n"/>
      <c r="I13" s="19" t="n"/>
      <c r="J13" s="16" t="n"/>
      <c r="K13" s="20">
        <f>IF($C13="","",$C13*$D13)</f>
        <v/>
      </c>
      <c r="L13" s="20">
        <f>IF($C13="","",$C13*Настройки!$C$6)</f>
        <v/>
      </c>
      <c r="M13" s="20">
        <f>IF($C13="","",$G13+$C13*Настройки!$C$7)</f>
        <v/>
      </c>
      <c r="N13" s="20">
        <f>IF($C13="","",IF($H13="",$C13*Настройки!$C$8,$H13))</f>
        <v/>
      </c>
      <c r="O13" s="20">
        <f>IF($C13="","",$E13*Настройки!$C$11)</f>
        <v/>
      </c>
      <c r="P13" s="20">
        <f>IF($C13="","",$C13*Настройки!$C$9)</f>
        <v/>
      </c>
      <c r="Q13" s="20">
        <f>IF($C13="","",(1-Настройки!$C$10)*$G13)</f>
        <v/>
      </c>
      <c r="R13" s="20">
        <f>IF($C13="","",SUM($K13:$Q13))</f>
        <v/>
      </c>
      <c r="S13" s="20">
        <f>IF($C13="","",$I13*Настройки!$C$13)</f>
        <v/>
      </c>
      <c r="T13" s="20">
        <f>IF($C13="","",$F13/1000*Настройки!$C$14*Настройки!$C$15)</f>
        <v/>
      </c>
      <c r="U13" s="20">
        <f>IF($C13="","",$S13*Настройки!$C$16)</f>
        <v/>
      </c>
      <c r="V13" s="20">
        <f>IF($C13="","",$S13*Настройки!$C$17)</f>
        <v/>
      </c>
      <c r="W13" s="20">
        <f>IF($C13="","",$S13*Настройки!$C$18)</f>
        <v/>
      </c>
      <c r="X13" s="20">
        <f>IF($C13="","",IF($I13="",0,Настройки!$C$19))</f>
        <v/>
      </c>
      <c r="Y13" s="20">
        <f>IF($C13="","",SUM($S13:$X13))</f>
        <v/>
      </c>
      <c r="Z13" s="20">
        <f>IF($C13="","",$C13*Настройки!$C$21)</f>
        <v/>
      </c>
      <c r="AA13" s="20">
        <f>IF($C13="","",$R13+$Y13+$Z13)</f>
        <v/>
      </c>
      <c r="AB13" s="20">
        <f>IF($C13="","",$C13-$AA13)</f>
        <v/>
      </c>
      <c r="AC13" s="20">
        <f>IF($C13="","",$C13*Настройки!$C$22)</f>
        <v/>
      </c>
      <c r="AD13" s="21">
        <f>IF($C13="","",$AB13-$AC13)</f>
        <v/>
      </c>
      <c r="AE13" s="22">
        <f>IF($C13="","",$AD13/$C13)</f>
        <v/>
      </c>
      <c r="AF13" s="23">
        <f>IF($C13="","",IF($Y13+$Z13=0,"",$AD13/($Y13+$Z13)))</f>
        <v/>
      </c>
      <c r="AG13" s="20">
        <f>IF($C13="","",($Y13+$Z13)*$J13)</f>
        <v/>
      </c>
      <c r="AH13" s="20">
        <f>IF($C13="","",$C13*$J13)</f>
        <v/>
      </c>
      <c r="AI13" s="21">
        <f>IF($C13="","",$AD13*$J13)</f>
        <v/>
      </c>
      <c r="AJ13" s="15" t="n"/>
      <c r="AK13" s="15" t="n"/>
    </row>
    <row r="14">
      <c r="A14" s="15" t="n"/>
      <c r="B14" s="15" t="n"/>
      <c r="C14" s="16" t="n"/>
      <c r="D14" s="17" t="n"/>
      <c r="E14" s="18" t="n"/>
      <c r="F14" s="16" t="n"/>
      <c r="G14" s="16" t="n"/>
      <c r="H14" s="16" t="n"/>
      <c r="I14" s="19" t="n"/>
      <c r="J14" s="16" t="n"/>
      <c r="K14" s="20">
        <f>IF($C14="","",$C14*$D14)</f>
        <v/>
      </c>
      <c r="L14" s="20">
        <f>IF($C14="","",$C14*Настройки!$C$6)</f>
        <v/>
      </c>
      <c r="M14" s="20">
        <f>IF($C14="","",$G14+$C14*Настройки!$C$7)</f>
        <v/>
      </c>
      <c r="N14" s="20">
        <f>IF($C14="","",IF($H14="",$C14*Настройки!$C$8,$H14))</f>
        <v/>
      </c>
      <c r="O14" s="20">
        <f>IF($C14="","",$E14*Настройки!$C$11)</f>
        <v/>
      </c>
      <c r="P14" s="20">
        <f>IF($C14="","",$C14*Настройки!$C$9)</f>
        <v/>
      </c>
      <c r="Q14" s="20">
        <f>IF($C14="","",(1-Настройки!$C$10)*$G14)</f>
        <v/>
      </c>
      <c r="R14" s="20">
        <f>IF($C14="","",SUM($K14:$Q14))</f>
        <v/>
      </c>
      <c r="S14" s="20">
        <f>IF($C14="","",$I14*Настройки!$C$13)</f>
        <v/>
      </c>
      <c r="T14" s="20">
        <f>IF($C14="","",$F14/1000*Настройки!$C$14*Настройки!$C$15)</f>
        <v/>
      </c>
      <c r="U14" s="20">
        <f>IF($C14="","",$S14*Настройки!$C$16)</f>
        <v/>
      </c>
      <c r="V14" s="20">
        <f>IF($C14="","",$S14*Настройки!$C$17)</f>
        <v/>
      </c>
      <c r="W14" s="20">
        <f>IF($C14="","",$S14*Настройки!$C$18)</f>
        <v/>
      </c>
      <c r="X14" s="20">
        <f>IF($C14="","",IF($I14="",0,Настройки!$C$19))</f>
        <v/>
      </c>
      <c r="Y14" s="20">
        <f>IF($C14="","",SUM($S14:$X14))</f>
        <v/>
      </c>
      <c r="Z14" s="20">
        <f>IF($C14="","",$C14*Настройки!$C$21)</f>
        <v/>
      </c>
      <c r="AA14" s="20">
        <f>IF($C14="","",$R14+$Y14+$Z14)</f>
        <v/>
      </c>
      <c r="AB14" s="20">
        <f>IF($C14="","",$C14-$AA14)</f>
        <v/>
      </c>
      <c r="AC14" s="20">
        <f>IF($C14="","",$C14*Настройки!$C$22)</f>
        <v/>
      </c>
      <c r="AD14" s="21">
        <f>IF($C14="","",$AB14-$AC14)</f>
        <v/>
      </c>
      <c r="AE14" s="22">
        <f>IF($C14="","",$AD14/$C14)</f>
        <v/>
      </c>
      <c r="AF14" s="23">
        <f>IF($C14="","",IF($Y14+$Z14=0,"",$AD14/($Y14+$Z14)))</f>
        <v/>
      </c>
      <c r="AG14" s="20">
        <f>IF($C14="","",($Y14+$Z14)*$J14)</f>
        <v/>
      </c>
      <c r="AH14" s="20">
        <f>IF($C14="","",$C14*$J14)</f>
        <v/>
      </c>
      <c r="AI14" s="21">
        <f>IF($C14="","",$AD14*$J14)</f>
        <v/>
      </c>
      <c r="AJ14" s="15" t="n"/>
      <c r="AK14" s="15" t="n"/>
    </row>
    <row r="15">
      <c r="A15" s="15" t="n"/>
      <c r="B15" s="15" t="n"/>
      <c r="C15" s="16" t="n"/>
      <c r="D15" s="17" t="n"/>
      <c r="E15" s="18" t="n"/>
      <c r="F15" s="16" t="n"/>
      <c r="G15" s="16" t="n"/>
      <c r="H15" s="16" t="n"/>
      <c r="I15" s="19" t="n"/>
      <c r="J15" s="16" t="n"/>
      <c r="K15" s="20">
        <f>IF($C15="","",$C15*$D15)</f>
        <v/>
      </c>
      <c r="L15" s="20">
        <f>IF($C15="","",$C15*Настройки!$C$6)</f>
        <v/>
      </c>
      <c r="M15" s="20">
        <f>IF($C15="","",$G15+$C15*Настройки!$C$7)</f>
        <v/>
      </c>
      <c r="N15" s="20">
        <f>IF($C15="","",IF($H15="",$C15*Настройки!$C$8,$H15))</f>
        <v/>
      </c>
      <c r="O15" s="20">
        <f>IF($C15="","",$E15*Настройки!$C$11)</f>
        <v/>
      </c>
      <c r="P15" s="20">
        <f>IF($C15="","",$C15*Настройки!$C$9)</f>
        <v/>
      </c>
      <c r="Q15" s="20">
        <f>IF($C15="","",(1-Настройки!$C$10)*$G15)</f>
        <v/>
      </c>
      <c r="R15" s="20">
        <f>IF($C15="","",SUM($K15:$Q15))</f>
        <v/>
      </c>
      <c r="S15" s="20">
        <f>IF($C15="","",$I15*Настройки!$C$13)</f>
        <v/>
      </c>
      <c r="T15" s="20">
        <f>IF($C15="","",$F15/1000*Настройки!$C$14*Настройки!$C$15)</f>
        <v/>
      </c>
      <c r="U15" s="20">
        <f>IF($C15="","",$S15*Настройки!$C$16)</f>
        <v/>
      </c>
      <c r="V15" s="20">
        <f>IF($C15="","",$S15*Настройки!$C$17)</f>
        <v/>
      </c>
      <c r="W15" s="20">
        <f>IF($C15="","",$S15*Настройки!$C$18)</f>
        <v/>
      </c>
      <c r="X15" s="20">
        <f>IF($C15="","",IF($I15="",0,Настройки!$C$19))</f>
        <v/>
      </c>
      <c r="Y15" s="20">
        <f>IF($C15="","",SUM($S15:$X15))</f>
        <v/>
      </c>
      <c r="Z15" s="20">
        <f>IF($C15="","",$C15*Настройки!$C$21)</f>
        <v/>
      </c>
      <c r="AA15" s="20">
        <f>IF($C15="","",$R15+$Y15+$Z15)</f>
        <v/>
      </c>
      <c r="AB15" s="20">
        <f>IF($C15="","",$C15-$AA15)</f>
        <v/>
      </c>
      <c r="AC15" s="20">
        <f>IF($C15="","",$C15*Настройки!$C$22)</f>
        <v/>
      </c>
      <c r="AD15" s="21">
        <f>IF($C15="","",$AB15-$AC15)</f>
        <v/>
      </c>
      <c r="AE15" s="22">
        <f>IF($C15="","",$AD15/$C15)</f>
        <v/>
      </c>
      <c r="AF15" s="23">
        <f>IF($C15="","",IF($Y15+$Z15=0,"",$AD15/($Y15+$Z15)))</f>
        <v/>
      </c>
      <c r="AG15" s="20">
        <f>IF($C15="","",($Y15+$Z15)*$J15)</f>
        <v/>
      </c>
      <c r="AH15" s="20">
        <f>IF($C15="","",$C15*$J15)</f>
        <v/>
      </c>
      <c r="AI15" s="21">
        <f>IF($C15="","",$AD15*$J15)</f>
        <v/>
      </c>
      <c r="AJ15" s="15" t="n"/>
      <c r="AK15" s="15" t="n"/>
    </row>
    <row r="16">
      <c r="A16" s="15" t="n"/>
      <c r="B16" s="15" t="n"/>
      <c r="C16" s="16" t="n"/>
      <c r="D16" s="17" t="n"/>
      <c r="E16" s="18" t="n"/>
      <c r="F16" s="16" t="n"/>
      <c r="G16" s="16" t="n"/>
      <c r="H16" s="16" t="n"/>
      <c r="I16" s="19" t="n"/>
      <c r="J16" s="16" t="n"/>
      <c r="K16" s="20">
        <f>IF($C16="","",$C16*$D16)</f>
        <v/>
      </c>
      <c r="L16" s="20">
        <f>IF($C16="","",$C16*Настройки!$C$6)</f>
        <v/>
      </c>
      <c r="M16" s="20">
        <f>IF($C16="","",$G16+$C16*Настройки!$C$7)</f>
        <v/>
      </c>
      <c r="N16" s="20">
        <f>IF($C16="","",IF($H16="",$C16*Настройки!$C$8,$H16))</f>
        <v/>
      </c>
      <c r="O16" s="20">
        <f>IF($C16="","",$E16*Настройки!$C$11)</f>
        <v/>
      </c>
      <c r="P16" s="20">
        <f>IF($C16="","",$C16*Настройки!$C$9)</f>
        <v/>
      </c>
      <c r="Q16" s="20">
        <f>IF($C16="","",(1-Настройки!$C$10)*$G16)</f>
        <v/>
      </c>
      <c r="R16" s="20">
        <f>IF($C16="","",SUM($K16:$Q16))</f>
        <v/>
      </c>
      <c r="S16" s="20">
        <f>IF($C16="","",$I16*Настройки!$C$13)</f>
        <v/>
      </c>
      <c r="T16" s="20">
        <f>IF($C16="","",$F16/1000*Настройки!$C$14*Настройки!$C$15)</f>
        <v/>
      </c>
      <c r="U16" s="20">
        <f>IF($C16="","",$S16*Настройки!$C$16)</f>
        <v/>
      </c>
      <c r="V16" s="20">
        <f>IF($C16="","",$S16*Настройки!$C$17)</f>
        <v/>
      </c>
      <c r="W16" s="20">
        <f>IF($C16="","",$S16*Настройки!$C$18)</f>
        <v/>
      </c>
      <c r="X16" s="20">
        <f>IF($C16="","",IF($I16="",0,Настройки!$C$19))</f>
        <v/>
      </c>
      <c r="Y16" s="20">
        <f>IF($C16="","",SUM($S16:$X16))</f>
        <v/>
      </c>
      <c r="Z16" s="20">
        <f>IF($C16="","",$C16*Настройки!$C$21)</f>
        <v/>
      </c>
      <c r="AA16" s="20">
        <f>IF($C16="","",$R16+$Y16+$Z16)</f>
        <v/>
      </c>
      <c r="AB16" s="20">
        <f>IF($C16="","",$C16-$AA16)</f>
        <v/>
      </c>
      <c r="AC16" s="20">
        <f>IF($C16="","",$C16*Настройки!$C$22)</f>
        <v/>
      </c>
      <c r="AD16" s="21">
        <f>IF($C16="","",$AB16-$AC16)</f>
        <v/>
      </c>
      <c r="AE16" s="22">
        <f>IF($C16="","",$AD16/$C16)</f>
        <v/>
      </c>
      <c r="AF16" s="23">
        <f>IF($C16="","",IF($Y16+$Z16=0,"",$AD16/($Y16+$Z16)))</f>
        <v/>
      </c>
      <c r="AG16" s="20">
        <f>IF($C16="","",($Y16+$Z16)*$J16)</f>
        <v/>
      </c>
      <c r="AH16" s="20">
        <f>IF($C16="","",$C16*$J16)</f>
        <v/>
      </c>
      <c r="AI16" s="21">
        <f>IF($C16="","",$AD16*$J16)</f>
        <v/>
      </c>
      <c r="AJ16" s="15" t="n"/>
      <c r="AK16" s="15" t="n"/>
    </row>
    <row r="17">
      <c r="A17" s="15" t="n"/>
      <c r="B17" s="15" t="n"/>
      <c r="C17" s="16" t="n"/>
      <c r="D17" s="17" t="n"/>
      <c r="E17" s="18" t="n"/>
      <c r="F17" s="16" t="n"/>
      <c r="G17" s="16" t="n"/>
      <c r="H17" s="16" t="n"/>
      <c r="I17" s="19" t="n"/>
      <c r="J17" s="16" t="n"/>
      <c r="K17" s="20">
        <f>IF($C17="","",$C17*$D17)</f>
        <v/>
      </c>
      <c r="L17" s="20">
        <f>IF($C17="","",$C17*Настройки!$C$6)</f>
        <v/>
      </c>
      <c r="M17" s="20">
        <f>IF($C17="","",$G17+$C17*Настройки!$C$7)</f>
        <v/>
      </c>
      <c r="N17" s="20">
        <f>IF($C17="","",IF($H17="",$C17*Настройки!$C$8,$H17))</f>
        <v/>
      </c>
      <c r="O17" s="20">
        <f>IF($C17="","",$E17*Настройки!$C$11)</f>
        <v/>
      </c>
      <c r="P17" s="20">
        <f>IF($C17="","",$C17*Настройки!$C$9)</f>
        <v/>
      </c>
      <c r="Q17" s="20">
        <f>IF($C17="","",(1-Настройки!$C$10)*$G17)</f>
        <v/>
      </c>
      <c r="R17" s="20">
        <f>IF($C17="","",SUM($K17:$Q17))</f>
        <v/>
      </c>
      <c r="S17" s="20">
        <f>IF($C17="","",$I17*Настройки!$C$13)</f>
        <v/>
      </c>
      <c r="T17" s="20">
        <f>IF($C17="","",$F17/1000*Настройки!$C$14*Настройки!$C$15)</f>
        <v/>
      </c>
      <c r="U17" s="20">
        <f>IF($C17="","",$S17*Настройки!$C$16)</f>
        <v/>
      </c>
      <c r="V17" s="20">
        <f>IF($C17="","",$S17*Настройки!$C$17)</f>
        <v/>
      </c>
      <c r="W17" s="20">
        <f>IF($C17="","",$S17*Настройки!$C$18)</f>
        <v/>
      </c>
      <c r="X17" s="20">
        <f>IF($C17="","",IF($I17="",0,Настройки!$C$19))</f>
        <v/>
      </c>
      <c r="Y17" s="20">
        <f>IF($C17="","",SUM($S17:$X17))</f>
        <v/>
      </c>
      <c r="Z17" s="20">
        <f>IF($C17="","",$C17*Настройки!$C$21)</f>
        <v/>
      </c>
      <c r="AA17" s="20">
        <f>IF($C17="","",$R17+$Y17+$Z17)</f>
        <v/>
      </c>
      <c r="AB17" s="20">
        <f>IF($C17="","",$C17-$AA17)</f>
        <v/>
      </c>
      <c r="AC17" s="20">
        <f>IF($C17="","",$C17*Настройки!$C$22)</f>
        <v/>
      </c>
      <c r="AD17" s="21">
        <f>IF($C17="","",$AB17-$AC17)</f>
        <v/>
      </c>
      <c r="AE17" s="22">
        <f>IF($C17="","",$AD17/$C17)</f>
        <v/>
      </c>
      <c r="AF17" s="23">
        <f>IF($C17="","",IF($Y17+$Z17=0,"",$AD17/($Y17+$Z17)))</f>
        <v/>
      </c>
      <c r="AG17" s="20">
        <f>IF($C17="","",($Y17+$Z17)*$J17)</f>
        <v/>
      </c>
      <c r="AH17" s="20">
        <f>IF($C17="","",$C17*$J17)</f>
        <v/>
      </c>
      <c r="AI17" s="21">
        <f>IF($C17="","",$AD17*$J17)</f>
        <v/>
      </c>
      <c r="AJ17" s="15" t="n"/>
      <c r="AK17" s="15" t="n"/>
    </row>
    <row r="18">
      <c r="A18" s="15" t="n"/>
      <c r="B18" s="15" t="n"/>
      <c r="C18" s="16" t="n"/>
      <c r="D18" s="17" t="n"/>
      <c r="E18" s="18" t="n"/>
      <c r="F18" s="16" t="n"/>
      <c r="G18" s="16" t="n"/>
      <c r="H18" s="16" t="n"/>
      <c r="I18" s="19" t="n"/>
      <c r="J18" s="16" t="n"/>
      <c r="K18" s="20">
        <f>IF($C18="","",$C18*$D18)</f>
        <v/>
      </c>
      <c r="L18" s="20">
        <f>IF($C18="","",$C18*Настройки!$C$6)</f>
        <v/>
      </c>
      <c r="M18" s="20">
        <f>IF($C18="","",$G18+$C18*Настройки!$C$7)</f>
        <v/>
      </c>
      <c r="N18" s="20">
        <f>IF($C18="","",IF($H18="",$C18*Настройки!$C$8,$H18))</f>
        <v/>
      </c>
      <c r="O18" s="20">
        <f>IF($C18="","",$E18*Настройки!$C$11)</f>
        <v/>
      </c>
      <c r="P18" s="20">
        <f>IF($C18="","",$C18*Настройки!$C$9)</f>
        <v/>
      </c>
      <c r="Q18" s="20">
        <f>IF($C18="","",(1-Настройки!$C$10)*$G18)</f>
        <v/>
      </c>
      <c r="R18" s="20">
        <f>IF($C18="","",SUM($K18:$Q18))</f>
        <v/>
      </c>
      <c r="S18" s="20">
        <f>IF($C18="","",$I18*Настройки!$C$13)</f>
        <v/>
      </c>
      <c r="T18" s="20">
        <f>IF($C18="","",$F18/1000*Настройки!$C$14*Настройки!$C$15)</f>
        <v/>
      </c>
      <c r="U18" s="20">
        <f>IF($C18="","",$S18*Настройки!$C$16)</f>
        <v/>
      </c>
      <c r="V18" s="20">
        <f>IF($C18="","",$S18*Настройки!$C$17)</f>
        <v/>
      </c>
      <c r="W18" s="20">
        <f>IF($C18="","",$S18*Настройки!$C$18)</f>
        <v/>
      </c>
      <c r="X18" s="20">
        <f>IF($C18="","",IF($I18="",0,Настройки!$C$19))</f>
        <v/>
      </c>
      <c r="Y18" s="20">
        <f>IF($C18="","",SUM($S18:$X18))</f>
        <v/>
      </c>
      <c r="Z18" s="20">
        <f>IF($C18="","",$C18*Настройки!$C$21)</f>
        <v/>
      </c>
      <c r="AA18" s="20">
        <f>IF($C18="","",$R18+$Y18+$Z18)</f>
        <v/>
      </c>
      <c r="AB18" s="20">
        <f>IF($C18="","",$C18-$AA18)</f>
        <v/>
      </c>
      <c r="AC18" s="20">
        <f>IF($C18="","",$C18*Настройки!$C$22)</f>
        <v/>
      </c>
      <c r="AD18" s="21">
        <f>IF($C18="","",$AB18-$AC18)</f>
        <v/>
      </c>
      <c r="AE18" s="22">
        <f>IF($C18="","",$AD18/$C18)</f>
        <v/>
      </c>
      <c r="AF18" s="23">
        <f>IF($C18="","",IF($Y18+$Z18=0,"",$AD18/($Y18+$Z18)))</f>
        <v/>
      </c>
      <c r="AG18" s="20">
        <f>IF($C18="","",($Y18+$Z18)*$J18)</f>
        <v/>
      </c>
      <c r="AH18" s="20">
        <f>IF($C18="","",$C18*$J18)</f>
        <v/>
      </c>
      <c r="AI18" s="21">
        <f>IF($C18="","",$AD18*$J18)</f>
        <v/>
      </c>
      <c r="AJ18" s="15" t="n"/>
      <c r="AK18" s="15" t="n"/>
    </row>
    <row r="19">
      <c r="A19" s="15" t="n"/>
      <c r="B19" s="15" t="n"/>
      <c r="C19" s="16" t="n"/>
      <c r="D19" s="17" t="n"/>
      <c r="E19" s="18" t="n"/>
      <c r="F19" s="16" t="n"/>
      <c r="G19" s="16" t="n"/>
      <c r="H19" s="16" t="n"/>
      <c r="I19" s="19" t="n"/>
      <c r="J19" s="16" t="n"/>
      <c r="K19" s="20">
        <f>IF($C19="","",$C19*$D19)</f>
        <v/>
      </c>
      <c r="L19" s="20">
        <f>IF($C19="","",$C19*Настройки!$C$6)</f>
        <v/>
      </c>
      <c r="M19" s="20">
        <f>IF($C19="","",$G19+$C19*Настройки!$C$7)</f>
        <v/>
      </c>
      <c r="N19" s="20">
        <f>IF($C19="","",IF($H19="",$C19*Настройки!$C$8,$H19))</f>
        <v/>
      </c>
      <c r="O19" s="20">
        <f>IF($C19="","",$E19*Настройки!$C$11)</f>
        <v/>
      </c>
      <c r="P19" s="20">
        <f>IF($C19="","",$C19*Настройки!$C$9)</f>
        <v/>
      </c>
      <c r="Q19" s="20">
        <f>IF($C19="","",(1-Настройки!$C$10)*$G19)</f>
        <v/>
      </c>
      <c r="R19" s="20">
        <f>IF($C19="","",SUM($K19:$Q19))</f>
        <v/>
      </c>
      <c r="S19" s="20">
        <f>IF($C19="","",$I19*Настройки!$C$13)</f>
        <v/>
      </c>
      <c r="T19" s="20">
        <f>IF($C19="","",$F19/1000*Настройки!$C$14*Настройки!$C$15)</f>
        <v/>
      </c>
      <c r="U19" s="20">
        <f>IF($C19="","",$S19*Настройки!$C$16)</f>
        <v/>
      </c>
      <c r="V19" s="20">
        <f>IF($C19="","",$S19*Настройки!$C$17)</f>
        <v/>
      </c>
      <c r="W19" s="20">
        <f>IF($C19="","",$S19*Настройки!$C$18)</f>
        <v/>
      </c>
      <c r="X19" s="20">
        <f>IF($C19="","",IF($I19="",0,Настройки!$C$19))</f>
        <v/>
      </c>
      <c r="Y19" s="20">
        <f>IF($C19="","",SUM($S19:$X19))</f>
        <v/>
      </c>
      <c r="Z19" s="20">
        <f>IF($C19="","",$C19*Настройки!$C$21)</f>
        <v/>
      </c>
      <c r="AA19" s="20">
        <f>IF($C19="","",$R19+$Y19+$Z19)</f>
        <v/>
      </c>
      <c r="AB19" s="20">
        <f>IF($C19="","",$C19-$AA19)</f>
        <v/>
      </c>
      <c r="AC19" s="20">
        <f>IF($C19="","",$C19*Настройки!$C$22)</f>
        <v/>
      </c>
      <c r="AD19" s="21">
        <f>IF($C19="","",$AB19-$AC19)</f>
        <v/>
      </c>
      <c r="AE19" s="22">
        <f>IF($C19="","",$AD19/$C19)</f>
        <v/>
      </c>
      <c r="AF19" s="23">
        <f>IF($C19="","",IF($Y19+$Z19=0,"",$AD19/($Y19+$Z19)))</f>
        <v/>
      </c>
      <c r="AG19" s="20">
        <f>IF($C19="","",($Y19+$Z19)*$J19)</f>
        <v/>
      </c>
      <c r="AH19" s="20">
        <f>IF($C19="","",$C19*$J19)</f>
        <v/>
      </c>
      <c r="AI19" s="21">
        <f>IF($C19="","",$AD19*$J19)</f>
        <v/>
      </c>
      <c r="AJ19" s="15" t="n"/>
      <c r="AK19" s="15" t="n"/>
    </row>
    <row r="20">
      <c r="A20" s="15" t="n"/>
      <c r="B20" s="15" t="n"/>
      <c r="C20" s="16" t="n"/>
      <c r="D20" s="17" t="n"/>
      <c r="E20" s="18" t="n"/>
      <c r="F20" s="16" t="n"/>
      <c r="G20" s="16" t="n"/>
      <c r="H20" s="16" t="n"/>
      <c r="I20" s="19" t="n"/>
      <c r="J20" s="16" t="n"/>
      <c r="K20" s="20">
        <f>IF($C20="","",$C20*$D20)</f>
        <v/>
      </c>
      <c r="L20" s="20">
        <f>IF($C20="","",$C20*Настройки!$C$6)</f>
        <v/>
      </c>
      <c r="M20" s="20">
        <f>IF($C20="","",$G20+$C20*Настройки!$C$7)</f>
        <v/>
      </c>
      <c r="N20" s="20">
        <f>IF($C20="","",IF($H20="",$C20*Настройки!$C$8,$H20))</f>
        <v/>
      </c>
      <c r="O20" s="20">
        <f>IF($C20="","",$E20*Настройки!$C$11)</f>
        <v/>
      </c>
      <c r="P20" s="20">
        <f>IF($C20="","",$C20*Настройки!$C$9)</f>
        <v/>
      </c>
      <c r="Q20" s="20">
        <f>IF($C20="","",(1-Настройки!$C$10)*$G20)</f>
        <v/>
      </c>
      <c r="R20" s="20">
        <f>IF($C20="","",SUM($K20:$Q20))</f>
        <v/>
      </c>
      <c r="S20" s="20">
        <f>IF($C20="","",$I20*Настройки!$C$13)</f>
        <v/>
      </c>
      <c r="T20" s="20">
        <f>IF($C20="","",$F20/1000*Настройки!$C$14*Настройки!$C$15)</f>
        <v/>
      </c>
      <c r="U20" s="20">
        <f>IF($C20="","",$S20*Настройки!$C$16)</f>
        <v/>
      </c>
      <c r="V20" s="20">
        <f>IF($C20="","",$S20*Настройки!$C$17)</f>
        <v/>
      </c>
      <c r="W20" s="20">
        <f>IF($C20="","",$S20*Настройки!$C$18)</f>
        <v/>
      </c>
      <c r="X20" s="20">
        <f>IF($C20="","",IF($I20="",0,Настройки!$C$19))</f>
        <v/>
      </c>
      <c r="Y20" s="20">
        <f>IF($C20="","",SUM($S20:$X20))</f>
        <v/>
      </c>
      <c r="Z20" s="20">
        <f>IF($C20="","",$C20*Настройки!$C$21)</f>
        <v/>
      </c>
      <c r="AA20" s="20">
        <f>IF($C20="","",$R20+$Y20+$Z20)</f>
        <v/>
      </c>
      <c r="AB20" s="20">
        <f>IF($C20="","",$C20-$AA20)</f>
        <v/>
      </c>
      <c r="AC20" s="20">
        <f>IF($C20="","",$C20*Настройки!$C$22)</f>
        <v/>
      </c>
      <c r="AD20" s="21">
        <f>IF($C20="","",$AB20-$AC20)</f>
        <v/>
      </c>
      <c r="AE20" s="22">
        <f>IF($C20="","",$AD20/$C20)</f>
        <v/>
      </c>
      <c r="AF20" s="23">
        <f>IF($C20="","",IF($Y20+$Z20=0,"",$AD20/($Y20+$Z20)))</f>
        <v/>
      </c>
      <c r="AG20" s="20">
        <f>IF($C20="","",($Y20+$Z20)*$J20)</f>
        <v/>
      </c>
      <c r="AH20" s="20">
        <f>IF($C20="","",$C20*$J20)</f>
        <v/>
      </c>
      <c r="AI20" s="21">
        <f>IF($C20="","",$AD20*$J20)</f>
        <v/>
      </c>
      <c r="AJ20" s="15" t="n"/>
      <c r="AK20" s="15" t="n"/>
    </row>
    <row r="21">
      <c r="A21" s="15" t="n"/>
      <c r="B21" s="15" t="n"/>
      <c r="C21" s="16" t="n"/>
      <c r="D21" s="17" t="n"/>
      <c r="E21" s="18" t="n"/>
      <c r="F21" s="16" t="n"/>
      <c r="G21" s="16" t="n"/>
      <c r="H21" s="16" t="n"/>
      <c r="I21" s="19" t="n"/>
      <c r="J21" s="16" t="n"/>
      <c r="K21" s="20">
        <f>IF($C21="","",$C21*$D21)</f>
        <v/>
      </c>
      <c r="L21" s="20">
        <f>IF($C21="","",$C21*Настройки!$C$6)</f>
        <v/>
      </c>
      <c r="M21" s="20">
        <f>IF($C21="","",$G21+$C21*Настройки!$C$7)</f>
        <v/>
      </c>
      <c r="N21" s="20">
        <f>IF($C21="","",IF($H21="",$C21*Настройки!$C$8,$H21))</f>
        <v/>
      </c>
      <c r="O21" s="20">
        <f>IF($C21="","",$E21*Настройки!$C$11)</f>
        <v/>
      </c>
      <c r="P21" s="20">
        <f>IF($C21="","",$C21*Настройки!$C$9)</f>
        <v/>
      </c>
      <c r="Q21" s="20">
        <f>IF($C21="","",(1-Настройки!$C$10)*$G21)</f>
        <v/>
      </c>
      <c r="R21" s="20">
        <f>IF($C21="","",SUM($K21:$Q21))</f>
        <v/>
      </c>
      <c r="S21" s="20">
        <f>IF($C21="","",$I21*Настройки!$C$13)</f>
        <v/>
      </c>
      <c r="T21" s="20">
        <f>IF($C21="","",$F21/1000*Настройки!$C$14*Настройки!$C$15)</f>
        <v/>
      </c>
      <c r="U21" s="20">
        <f>IF($C21="","",$S21*Настройки!$C$16)</f>
        <v/>
      </c>
      <c r="V21" s="20">
        <f>IF($C21="","",$S21*Настройки!$C$17)</f>
        <v/>
      </c>
      <c r="W21" s="20">
        <f>IF($C21="","",$S21*Настройки!$C$18)</f>
        <v/>
      </c>
      <c r="X21" s="20">
        <f>IF($C21="","",IF($I21="",0,Настройки!$C$19))</f>
        <v/>
      </c>
      <c r="Y21" s="20">
        <f>IF($C21="","",SUM($S21:$X21))</f>
        <v/>
      </c>
      <c r="Z21" s="20">
        <f>IF($C21="","",$C21*Настройки!$C$21)</f>
        <v/>
      </c>
      <c r="AA21" s="20">
        <f>IF($C21="","",$R21+$Y21+$Z21)</f>
        <v/>
      </c>
      <c r="AB21" s="20">
        <f>IF($C21="","",$C21-$AA21)</f>
        <v/>
      </c>
      <c r="AC21" s="20">
        <f>IF($C21="","",$C21*Настройки!$C$22)</f>
        <v/>
      </c>
      <c r="AD21" s="21">
        <f>IF($C21="","",$AB21-$AC21)</f>
        <v/>
      </c>
      <c r="AE21" s="22">
        <f>IF($C21="","",$AD21/$C21)</f>
        <v/>
      </c>
      <c r="AF21" s="23">
        <f>IF($C21="","",IF($Y21+$Z21=0,"",$AD21/($Y21+$Z21)))</f>
        <v/>
      </c>
      <c r="AG21" s="20">
        <f>IF($C21="","",($Y21+$Z21)*$J21)</f>
        <v/>
      </c>
      <c r="AH21" s="20">
        <f>IF($C21="","",$C21*$J21)</f>
        <v/>
      </c>
      <c r="AI21" s="21">
        <f>IF($C21="","",$AD21*$J21)</f>
        <v/>
      </c>
      <c r="AJ21" s="15" t="n"/>
      <c r="AK21" s="15" t="n"/>
    </row>
    <row r="22">
      <c r="A22" s="15" t="n"/>
      <c r="B22" s="15" t="n"/>
      <c r="C22" s="16" t="n"/>
      <c r="D22" s="17" t="n"/>
      <c r="E22" s="18" t="n"/>
      <c r="F22" s="16" t="n"/>
      <c r="G22" s="16" t="n"/>
      <c r="H22" s="16" t="n"/>
      <c r="I22" s="19" t="n"/>
      <c r="J22" s="16" t="n"/>
      <c r="K22" s="20">
        <f>IF($C22="","",$C22*$D22)</f>
        <v/>
      </c>
      <c r="L22" s="20">
        <f>IF($C22="","",$C22*Настройки!$C$6)</f>
        <v/>
      </c>
      <c r="M22" s="20">
        <f>IF($C22="","",$G22+$C22*Настройки!$C$7)</f>
        <v/>
      </c>
      <c r="N22" s="20">
        <f>IF($C22="","",IF($H22="",$C22*Настройки!$C$8,$H22))</f>
        <v/>
      </c>
      <c r="O22" s="20">
        <f>IF($C22="","",$E22*Настройки!$C$11)</f>
        <v/>
      </c>
      <c r="P22" s="20">
        <f>IF($C22="","",$C22*Настройки!$C$9)</f>
        <v/>
      </c>
      <c r="Q22" s="20">
        <f>IF($C22="","",(1-Настройки!$C$10)*$G22)</f>
        <v/>
      </c>
      <c r="R22" s="20">
        <f>IF($C22="","",SUM($K22:$Q22))</f>
        <v/>
      </c>
      <c r="S22" s="20">
        <f>IF($C22="","",$I22*Настройки!$C$13)</f>
        <v/>
      </c>
      <c r="T22" s="20">
        <f>IF($C22="","",$F22/1000*Настройки!$C$14*Настройки!$C$15)</f>
        <v/>
      </c>
      <c r="U22" s="20">
        <f>IF($C22="","",$S22*Настройки!$C$16)</f>
        <v/>
      </c>
      <c r="V22" s="20">
        <f>IF($C22="","",$S22*Настройки!$C$17)</f>
        <v/>
      </c>
      <c r="W22" s="20">
        <f>IF($C22="","",$S22*Настройки!$C$18)</f>
        <v/>
      </c>
      <c r="X22" s="20">
        <f>IF($C22="","",IF($I22="",0,Настройки!$C$19))</f>
        <v/>
      </c>
      <c r="Y22" s="20">
        <f>IF($C22="","",SUM($S22:$X22))</f>
        <v/>
      </c>
      <c r="Z22" s="20">
        <f>IF($C22="","",$C22*Настройки!$C$21)</f>
        <v/>
      </c>
      <c r="AA22" s="20">
        <f>IF($C22="","",$R22+$Y22+$Z22)</f>
        <v/>
      </c>
      <c r="AB22" s="20">
        <f>IF($C22="","",$C22-$AA22)</f>
        <v/>
      </c>
      <c r="AC22" s="20">
        <f>IF($C22="","",$C22*Настройки!$C$22)</f>
        <v/>
      </c>
      <c r="AD22" s="21">
        <f>IF($C22="","",$AB22-$AC22)</f>
        <v/>
      </c>
      <c r="AE22" s="22">
        <f>IF($C22="","",$AD22/$C22)</f>
        <v/>
      </c>
      <c r="AF22" s="23">
        <f>IF($C22="","",IF($Y22+$Z22=0,"",$AD22/($Y22+$Z22)))</f>
        <v/>
      </c>
      <c r="AG22" s="20">
        <f>IF($C22="","",($Y22+$Z22)*$J22)</f>
        <v/>
      </c>
      <c r="AH22" s="20">
        <f>IF($C22="","",$C22*$J22)</f>
        <v/>
      </c>
      <c r="AI22" s="21">
        <f>IF($C22="","",$AD22*$J22)</f>
        <v/>
      </c>
      <c r="AJ22" s="15" t="n"/>
      <c r="AK22" s="15" t="n"/>
    </row>
    <row r="23">
      <c r="A23" s="15" t="n"/>
      <c r="B23" s="15" t="n"/>
      <c r="C23" s="16" t="n"/>
      <c r="D23" s="17" t="n"/>
      <c r="E23" s="18" t="n"/>
      <c r="F23" s="16" t="n"/>
      <c r="G23" s="16" t="n"/>
      <c r="H23" s="16" t="n"/>
      <c r="I23" s="19" t="n"/>
      <c r="J23" s="16" t="n"/>
      <c r="K23" s="20">
        <f>IF($C23="","",$C23*$D23)</f>
        <v/>
      </c>
      <c r="L23" s="20">
        <f>IF($C23="","",$C23*Настройки!$C$6)</f>
        <v/>
      </c>
      <c r="M23" s="20">
        <f>IF($C23="","",$G23+$C23*Настройки!$C$7)</f>
        <v/>
      </c>
      <c r="N23" s="20">
        <f>IF($C23="","",IF($H23="",$C23*Настройки!$C$8,$H23))</f>
        <v/>
      </c>
      <c r="O23" s="20">
        <f>IF($C23="","",$E23*Настройки!$C$11)</f>
        <v/>
      </c>
      <c r="P23" s="20">
        <f>IF($C23="","",$C23*Настройки!$C$9)</f>
        <v/>
      </c>
      <c r="Q23" s="20">
        <f>IF($C23="","",(1-Настройки!$C$10)*$G23)</f>
        <v/>
      </c>
      <c r="R23" s="20">
        <f>IF($C23="","",SUM($K23:$Q23))</f>
        <v/>
      </c>
      <c r="S23" s="20">
        <f>IF($C23="","",$I23*Настройки!$C$13)</f>
        <v/>
      </c>
      <c r="T23" s="20">
        <f>IF($C23="","",$F23/1000*Настройки!$C$14*Настройки!$C$15)</f>
        <v/>
      </c>
      <c r="U23" s="20">
        <f>IF($C23="","",$S23*Настройки!$C$16)</f>
        <v/>
      </c>
      <c r="V23" s="20">
        <f>IF($C23="","",$S23*Настройки!$C$17)</f>
        <v/>
      </c>
      <c r="W23" s="20">
        <f>IF($C23="","",$S23*Настройки!$C$18)</f>
        <v/>
      </c>
      <c r="X23" s="20">
        <f>IF($C23="","",IF($I23="",0,Настройки!$C$19))</f>
        <v/>
      </c>
      <c r="Y23" s="20">
        <f>IF($C23="","",SUM($S23:$X23))</f>
        <v/>
      </c>
      <c r="Z23" s="20">
        <f>IF($C23="","",$C23*Настройки!$C$21)</f>
        <v/>
      </c>
      <c r="AA23" s="20">
        <f>IF($C23="","",$R23+$Y23+$Z23)</f>
        <v/>
      </c>
      <c r="AB23" s="20">
        <f>IF($C23="","",$C23-$AA23)</f>
        <v/>
      </c>
      <c r="AC23" s="20">
        <f>IF($C23="","",$C23*Настройки!$C$22)</f>
        <v/>
      </c>
      <c r="AD23" s="21">
        <f>IF($C23="","",$AB23-$AC23)</f>
        <v/>
      </c>
      <c r="AE23" s="22">
        <f>IF($C23="","",$AD23/$C23)</f>
        <v/>
      </c>
      <c r="AF23" s="23">
        <f>IF($C23="","",IF($Y23+$Z23=0,"",$AD23/($Y23+$Z23)))</f>
        <v/>
      </c>
      <c r="AG23" s="20">
        <f>IF($C23="","",($Y23+$Z23)*$J23)</f>
        <v/>
      </c>
      <c r="AH23" s="20">
        <f>IF($C23="","",$C23*$J23)</f>
        <v/>
      </c>
      <c r="AI23" s="21">
        <f>IF($C23="","",$AD23*$J23)</f>
        <v/>
      </c>
      <c r="AJ23" s="15" t="n"/>
      <c r="AK23" s="15" t="n"/>
    </row>
    <row r="24">
      <c r="A24" s="15" t="n"/>
      <c r="B24" s="15" t="n"/>
      <c r="C24" s="16" t="n"/>
      <c r="D24" s="17" t="n"/>
      <c r="E24" s="18" t="n"/>
      <c r="F24" s="16" t="n"/>
      <c r="G24" s="16" t="n"/>
      <c r="H24" s="16" t="n"/>
      <c r="I24" s="19" t="n"/>
      <c r="J24" s="16" t="n"/>
      <c r="K24" s="20">
        <f>IF($C24="","",$C24*$D24)</f>
        <v/>
      </c>
      <c r="L24" s="20">
        <f>IF($C24="","",$C24*Настройки!$C$6)</f>
        <v/>
      </c>
      <c r="M24" s="20">
        <f>IF($C24="","",$G24+$C24*Настройки!$C$7)</f>
        <v/>
      </c>
      <c r="N24" s="20">
        <f>IF($C24="","",IF($H24="",$C24*Настройки!$C$8,$H24))</f>
        <v/>
      </c>
      <c r="O24" s="20">
        <f>IF($C24="","",$E24*Настройки!$C$11)</f>
        <v/>
      </c>
      <c r="P24" s="20">
        <f>IF($C24="","",$C24*Настройки!$C$9)</f>
        <v/>
      </c>
      <c r="Q24" s="20">
        <f>IF($C24="","",(1-Настройки!$C$10)*$G24)</f>
        <v/>
      </c>
      <c r="R24" s="20">
        <f>IF($C24="","",SUM($K24:$Q24))</f>
        <v/>
      </c>
      <c r="S24" s="20">
        <f>IF($C24="","",$I24*Настройки!$C$13)</f>
        <v/>
      </c>
      <c r="T24" s="20">
        <f>IF($C24="","",$F24/1000*Настройки!$C$14*Настройки!$C$15)</f>
        <v/>
      </c>
      <c r="U24" s="20">
        <f>IF($C24="","",$S24*Настройки!$C$16)</f>
        <v/>
      </c>
      <c r="V24" s="20">
        <f>IF($C24="","",$S24*Настройки!$C$17)</f>
        <v/>
      </c>
      <c r="W24" s="20">
        <f>IF($C24="","",$S24*Настройки!$C$18)</f>
        <v/>
      </c>
      <c r="X24" s="20">
        <f>IF($C24="","",IF($I24="",0,Настройки!$C$19))</f>
        <v/>
      </c>
      <c r="Y24" s="20">
        <f>IF($C24="","",SUM($S24:$X24))</f>
        <v/>
      </c>
      <c r="Z24" s="20">
        <f>IF($C24="","",$C24*Настройки!$C$21)</f>
        <v/>
      </c>
      <c r="AA24" s="20">
        <f>IF($C24="","",$R24+$Y24+$Z24)</f>
        <v/>
      </c>
      <c r="AB24" s="20">
        <f>IF($C24="","",$C24-$AA24)</f>
        <v/>
      </c>
      <c r="AC24" s="20">
        <f>IF($C24="","",$C24*Настройки!$C$22)</f>
        <v/>
      </c>
      <c r="AD24" s="21">
        <f>IF($C24="","",$AB24-$AC24)</f>
        <v/>
      </c>
      <c r="AE24" s="22">
        <f>IF($C24="","",$AD24/$C24)</f>
        <v/>
      </c>
      <c r="AF24" s="23">
        <f>IF($C24="","",IF($Y24+$Z24=0,"",$AD24/($Y24+$Z24)))</f>
        <v/>
      </c>
      <c r="AG24" s="20">
        <f>IF($C24="","",($Y24+$Z24)*$J24)</f>
        <v/>
      </c>
      <c r="AH24" s="20">
        <f>IF($C24="","",$C24*$J24)</f>
        <v/>
      </c>
      <c r="AI24" s="21">
        <f>IF($C24="","",$AD24*$J24)</f>
        <v/>
      </c>
      <c r="AJ24" s="15" t="n"/>
      <c r="AK24" s="15" t="n"/>
    </row>
    <row r="25">
      <c r="A25" s="15" t="n"/>
      <c r="B25" s="15" t="n"/>
      <c r="C25" s="16" t="n"/>
      <c r="D25" s="17" t="n"/>
      <c r="E25" s="18" t="n"/>
      <c r="F25" s="16" t="n"/>
      <c r="G25" s="16" t="n"/>
      <c r="H25" s="16" t="n"/>
      <c r="I25" s="19" t="n"/>
      <c r="J25" s="16" t="n"/>
      <c r="K25" s="20">
        <f>IF($C25="","",$C25*$D25)</f>
        <v/>
      </c>
      <c r="L25" s="20">
        <f>IF($C25="","",$C25*Настройки!$C$6)</f>
        <v/>
      </c>
      <c r="M25" s="20">
        <f>IF($C25="","",$G25+$C25*Настройки!$C$7)</f>
        <v/>
      </c>
      <c r="N25" s="20">
        <f>IF($C25="","",IF($H25="",$C25*Настройки!$C$8,$H25))</f>
        <v/>
      </c>
      <c r="O25" s="20">
        <f>IF($C25="","",$E25*Настройки!$C$11)</f>
        <v/>
      </c>
      <c r="P25" s="20">
        <f>IF($C25="","",$C25*Настройки!$C$9)</f>
        <v/>
      </c>
      <c r="Q25" s="20">
        <f>IF($C25="","",(1-Настройки!$C$10)*$G25)</f>
        <v/>
      </c>
      <c r="R25" s="20">
        <f>IF($C25="","",SUM($K25:$Q25))</f>
        <v/>
      </c>
      <c r="S25" s="20">
        <f>IF($C25="","",$I25*Настройки!$C$13)</f>
        <v/>
      </c>
      <c r="T25" s="20">
        <f>IF($C25="","",$F25/1000*Настройки!$C$14*Настройки!$C$15)</f>
        <v/>
      </c>
      <c r="U25" s="20">
        <f>IF($C25="","",$S25*Настройки!$C$16)</f>
        <v/>
      </c>
      <c r="V25" s="20">
        <f>IF($C25="","",$S25*Настройки!$C$17)</f>
        <v/>
      </c>
      <c r="W25" s="20">
        <f>IF($C25="","",$S25*Настройки!$C$18)</f>
        <v/>
      </c>
      <c r="X25" s="20">
        <f>IF($C25="","",IF($I25="",0,Настройки!$C$19))</f>
        <v/>
      </c>
      <c r="Y25" s="20">
        <f>IF($C25="","",SUM($S25:$X25))</f>
        <v/>
      </c>
      <c r="Z25" s="20">
        <f>IF($C25="","",$C25*Настройки!$C$21)</f>
        <v/>
      </c>
      <c r="AA25" s="20">
        <f>IF($C25="","",$R25+$Y25+$Z25)</f>
        <v/>
      </c>
      <c r="AB25" s="20">
        <f>IF($C25="","",$C25-$AA25)</f>
        <v/>
      </c>
      <c r="AC25" s="20">
        <f>IF($C25="","",$C25*Настройки!$C$22)</f>
        <v/>
      </c>
      <c r="AD25" s="21">
        <f>IF($C25="","",$AB25-$AC25)</f>
        <v/>
      </c>
      <c r="AE25" s="22">
        <f>IF($C25="","",$AD25/$C25)</f>
        <v/>
      </c>
      <c r="AF25" s="23">
        <f>IF($C25="","",IF($Y25+$Z25=0,"",$AD25/($Y25+$Z25)))</f>
        <v/>
      </c>
      <c r="AG25" s="20">
        <f>IF($C25="","",($Y25+$Z25)*$J25)</f>
        <v/>
      </c>
      <c r="AH25" s="20">
        <f>IF($C25="","",$C25*$J25)</f>
        <v/>
      </c>
      <c r="AI25" s="21">
        <f>IF($C25="","",$AD25*$J25)</f>
        <v/>
      </c>
      <c r="AJ25" s="15" t="n"/>
      <c r="AK25" s="15" t="n"/>
    </row>
    <row r="26">
      <c r="A26" s="15" t="n"/>
      <c r="B26" s="15" t="n"/>
      <c r="C26" s="16" t="n"/>
      <c r="D26" s="17" t="n"/>
      <c r="E26" s="18" t="n"/>
      <c r="F26" s="16" t="n"/>
      <c r="G26" s="16" t="n"/>
      <c r="H26" s="16" t="n"/>
      <c r="I26" s="19" t="n"/>
      <c r="J26" s="16" t="n"/>
      <c r="K26" s="20">
        <f>IF($C26="","",$C26*$D26)</f>
        <v/>
      </c>
      <c r="L26" s="20">
        <f>IF($C26="","",$C26*Настройки!$C$6)</f>
        <v/>
      </c>
      <c r="M26" s="20">
        <f>IF($C26="","",$G26+$C26*Настройки!$C$7)</f>
        <v/>
      </c>
      <c r="N26" s="20">
        <f>IF($C26="","",IF($H26="",$C26*Настройки!$C$8,$H26))</f>
        <v/>
      </c>
      <c r="O26" s="20">
        <f>IF($C26="","",$E26*Настройки!$C$11)</f>
        <v/>
      </c>
      <c r="P26" s="20">
        <f>IF($C26="","",$C26*Настройки!$C$9)</f>
        <v/>
      </c>
      <c r="Q26" s="20">
        <f>IF($C26="","",(1-Настройки!$C$10)*$G26)</f>
        <v/>
      </c>
      <c r="R26" s="20">
        <f>IF($C26="","",SUM($K26:$Q26))</f>
        <v/>
      </c>
      <c r="S26" s="20">
        <f>IF($C26="","",$I26*Настройки!$C$13)</f>
        <v/>
      </c>
      <c r="T26" s="20">
        <f>IF($C26="","",$F26/1000*Настройки!$C$14*Настройки!$C$15)</f>
        <v/>
      </c>
      <c r="U26" s="20">
        <f>IF($C26="","",$S26*Настройки!$C$16)</f>
        <v/>
      </c>
      <c r="V26" s="20">
        <f>IF($C26="","",$S26*Настройки!$C$17)</f>
        <v/>
      </c>
      <c r="W26" s="20">
        <f>IF($C26="","",$S26*Настройки!$C$18)</f>
        <v/>
      </c>
      <c r="X26" s="20">
        <f>IF($C26="","",IF($I26="",0,Настройки!$C$19))</f>
        <v/>
      </c>
      <c r="Y26" s="20">
        <f>IF($C26="","",SUM($S26:$X26))</f>
        <v/>
      </c>
      <c r="Z26" s="20">
        <f>IF($C26="","",$C26*Настройки!$C$21)</f>
        <v/>
      </c>
      <c r="AA26" s="20">
        <f>IF($C26="","",$R26+$Y26+$Z26)</f>
        <v/>
      </c>
      <c r="AB26" s="20">
        <f>IF($C26="","",$C26-$AA26)</f>
        <v/>
      </c>
      <c r="AC26" s="20">
        <f>IF($C26="","",$C26*Настройки!$C$22)</f>
        <v/>
      </c>
      <c r="AD26" s="21">
        <f>IF($C26="","",$AB26-$AC26)</f>
        <v/>
      </c>
      <c r="AE26" s="22">
        <f>IF($C26="","",$AD26/$C26)</f>
        <v/>
      </c>
      <c r="AF26" s="23">
        <f>IF($C26="","",IF($Y26+$Z26=0,"",$AD26/($Y26+$Z26)))</f>
        <v/>
      </c>
      <c r="AG26" s="20">
        <f>IF($C26="","",($Y26+$Z26)*$J26)</f>
        <v/>
      </c>
      <c r="AH26" s="20">
        <f>IF($C26="","",$C26*$J26)</f>
        <v/>
      </c>
      <c r="AI26" s="21">
        <f>IF($C26="","",$AD26*$J26)</f>
        <v/>
      </c>
      <c r="AJ26" s="15" t="n"/>
      <c r="AK26" s="15" t="n"/>
    </row>
    <row r="27">
      <c r="A27" s="15" t="n"/>
      <c r="B27" s="15" t="n"/>
      <c r="C27" s="16" t="n"/>
      <c r="D27" s="17" t="n"/>
      <c r="E27" s="18" t="n"/>
      <c r="F27" s="16" t="n"/>
      <c r="G27" s="16" t="n"/>
      <c r="H27" s="16" t="n"/>
      <c r="I27" s="19" t="n"/>
      <c r="J27" s="16" t="n"/>
      <c r="K27" s="20">
        <f>IF($C27="","",$C27*$D27)</f>
        <v/>
      </c>
      <c r="L27" s="20">
        <f>IF($C27="","",$C27*Настройки!$C$6)</f>
        <v/>
      </c>
      <c r="M27" s="20">
        <f>IF($C27="","",$G27+$C27*Настройки!$C$7)</f>
        <v/>
      </c>
      <c r="N27" s="20">
        <f>IF($C27="","",IF($H27="",$C27*Настройки!$C$8,$H27))</f>
        <v/>
      </c>
      <c r="O27" s="20">
        <f>IF($C27="","",$E27*Настройки!$C$11)</f>
        <v/>
      </c>
      <c r="P27" s="20">
        <f>IF($C27="","",$C27*Настройки!$C$9)</f>
        <v/>
      </c>
      <c r="Q27" s="20">
        <f>IF($C27="","",(1-Настройки!$C$10)*$G27)</f>
        <v/>
      </c>
      <c r="R27" s="20">
        <f>IF($C27="","",SUM($K27:$Q27))</f>
        <v/>
      </c>
      <c r="S27" s="20">
        <f>IF($C27="","",$I27*Настройки!$C$13)</f>
        <v/>
      </c>
      <c r="T27" s="20">
        <f>IF($C27="","",$F27/1000*Настройки!$C$14*Настройки!$C$15)</f>
        <v/>
      </c>
      <c r="U27" s="20">
        <f>IF($C27="","",$S27*Настройки!$C$16)</f>
        <v/>
      </c>
      <c r="V27" s="20">
        <f>IF($C27="","",$S27*Настройки!$C$17)</f>
        <v/>
      </c>
      <c r="W27" s="20">
        <f>IF($C27="","",$S27*Настройки!$C$18)</f>
        <v/>
      </c>
      <c r="X27" s="20">
        <f>IF($C27="","",IF($I27="",0,Настройки!$C$19))</f>
        <v/>
      </c>
      <c r="Y27" s="20">
        <f>IF($C27="","",SUM($S27:$X27))</f>
        <v/>
      </c>
      <c r="Z27" s="20">
        <f>IF($C27="","",$C27*Настройки!$C$21)</f>
        <v/>
      </c>
      <c r="AA27" s="20">
        <f>IF($C27="","",$R27+$Y27+$Z27)</f>
        <v/>
      </c>
      <c r="AB27" s="20">
        <f>IF($C27="","",$C27-$AA27)</f>
        <v/>
      </c>
      <c r="AC27" s="20">
        <f>IF($C27="","",$C27*Настройки!$C$22)</f>
        <v/>
      </c>
      <c r="AD27" s="21">
        <f>IF($C27="","",$AB27-$AC27)</f>
        <v/>
      </c>
      <c r="AE27" s="22">
        <f>IF($C27="","",$AD27/$C27)</f>
        <v/>
      </c>
      <c r="AF27" s="23">
        <f>IF($C27="","",IF($Y27+$Z27=0,"",$AD27/($Y27+$Z27)))</f>
        <v/>
      </c>
      <c r="AG27" s="20">
        <f>IF($C27="","",($Y27+$Z27)*$J27)</f>
        <v/>
      </c>
      <c r="AH27" s="20">
        <f>IF($C27="","",$C27*$J27)</f>
        <v/>
      </c>
      <c r="AI27" s="21">
        <f>IF($C27="","",$AD27*$J27)</f>
        <v/>
      </c>
      <c r="AJ27" s="15" t="n"/>
      <c r="AK27" s="15" t="n"/>
    </row>
    <row r="28">
      <c r="A28" s="15" t="n"/>
      <c r="B28" s="15" t="n"/>
      <c r="C28" s="16" t="n"/>
      <c r="D28" s="17" t="n"/>
      <c r="E28" s="18" t="n"/>
      <c r="F28" s="16" t="n"/>
      <c r="G28" s="16" t="n"/>
      <c r="H28" s="16" t="n"/>
      <c r="I28" s="19" t="n"/>
      <c r="J28" s="16" t="n"/>
      <c r="K28" s="20">
        <f>IF($C28="","",$C28*$D28)</f>
        <v/>
      </c>
      <c r="L28" s="20">
        <f>IF($C28="","",$C28*Настройки!$C$6)</f>
        <v/>
      </c>
      <c r="M28" s="20">
        <f>IF($C28="","",$G28+$C28*Настройки!$C$7)</f>
        <v/>
      </c>
      <c r="N28" s="20">
        <f>IF($C28="","",IF($H28="",$C28*Настройки!$C$8,$H28))</f>
        <v/>
      </c>
      <c r="O28" s="20">
        <f>IF($C28="","",$E28*Настройки!$C$11)</f>
        <v/>
      </c>
      <c r="P28" s="20">
        <f>IF($C28="","",$C28*Настройки!$C$9)</f>
        <v/>
      </c>
      <c r="Q28" s="20">
        <f>IF($C28="","",(1-Настройки!$C$10)*$G28)</f>
        <v/>
      </c>
      <c r="R28" s="20">
        <f>IF($C28="","",SUM($K28:$Q28))</f>
        <v/>
      </c>
      <c r="S28" s="20">
        <f>IF($C28="","",$I28*Настройки!$C$13)</f>
        <v/>
      </c>
      <c r="T28" s="20">
        <f>IF($C28="","",$F28/1000*Настройки!$C$14*Настройки!$C$15)</f>
        <v/>
      </c>
      <c r="U28" s="20">
        <f>IF($C28="","",$S28*Настройки!$C$16)</f>
        <v/>
      </c>
      <c r="V28" s="20">
        <f>IF($C28="","",$S28*Настройки!$C$17)</f>
        <v/>
      </c>
      <c r="W28" s="20">
        <f>IF($C28="","",$S28*Настройки!$C$18)</f>
        <v/>
      </c>
      <c r="X28" s="20">
        <f>IF($C28="","",IF($I28="",0,Настройки!$C$19))</f>
        <v/>
      </c>
      <c r="Y28" s="20">
        <f>IF($C28="","",SUM($S28:$X28))</f>
        <v/>
      </c>
      <c r="Z28" s="20">
        <f>IF($C28="","",$C28*Настройки!$C$21)</f>
        <v/>
      </c>
      <c r="AA28" s="20">
        <f>IF($C28="","",$R28+$Y28+$Z28)</f>
        <v/>
      </c>
      <c r="AB28" s="20">
        <f>IF($C28="","",$C28-$AA28)</f>
        <v/>
      </c>
      <c r="AC28" s="20">
        <f>IF($C28="","",$C28*Настройки!$C$22)</f>
        <v/>
      </c>
      <c r="AD28" s="21">
        <f>IF($C28="","",$AB28-$AC28)</f>
        <v/>
      </c>
      <c r="AE28" s="22">
        <f>IF($C28="","",$AD28/$C28)</f>
        <v/>
      </c>
      <c r="AF28" s="23">
        <f>IF($C28="","",IF($Y28+$Z28=0,"",$AD28/($Y28+$Z28)))</f>
        <v/>
      </c>
      <c r="AG28" s="20">
        <f>IF($C28="","",($Y28+$Z28)*$J28)</f>
        <v/>
      </c>
      <c r="AH28" s="20">
        <f>IF($C28="","",$C28*$J28)</f>
        <v/>
      </c>
      <c r="AI28" s="21">
        <f>IF($C28="","",$AD28*$J28)</f>
        <v/>
      </c>
      <c r="AJ28" s="15" t="n"/>
      <c r="AK28" s="15" t="n"/>
    </row>
    <row r="29">
      <c r="A29" s="15" t="n"/>
      <c r="B29" s="15" t="n"/>
      <c r="C29" s="16" t="n"/>
      <c r="D29" s="17" t="n"/>
      <c r="E29" s="18" t="n"/>
      <c r="F29" s="16" t="n"/>
      <c r="G29" s="16" t="n"/>
      <c r="H29" s="16" t="n"/>
      <c r="I29" s="19" t="n"/>
      <c r="J29" s="16" t="n"/>
      <c r="K29" s="20">
        <f>IF($C29="","",$C29*$D29)</f>
        <v/>
      </c>
      <c r="L29" s="20">
        <f>IF($C29="","",$C29*Настройки!$C$6)</f>
        <v/>
      </c>
      <c r="M29" s="20">
        <f>IF($C29="","",$G29+$C29*Настройки!$C$7)</f>
        <v/>
      </c>
      <c r="N29" s="20">
        <f>IF($C29="","",IF($H29="",$C29*Настройки!$C$8,$H29))</f>
        <v/>
      </c>
      <c r="O29" s="20">
        <f>IF($C29="","",$E29*Настройки!$C$11)</f>
        <v/>
      </c>
      <c r="P29" s="20">
        <f>IF($C29="","",$C29*Настройки!$C$9)</f>
        <v/>
      </c>
      <c r="Q29" s="20">
        <f>IF($C29="","",(1-Настройки!$C$10)*$G29)</f>
        <v/>
      </c>
      <c r="R29" s="20">
        <f>IF($C29="","",SUM($K29:$Q29))</f>
        <v/>
      </c>
      <c r="S29" s="20">
        <f>IF($C29="","",$I29*Настройки!$C$13)</f>
        <v/>
      </c>
      <c r="T29" s="20">
        <f>IF($C29="","",$F29/1000*Настройки!$C$14*Настройки!$C$15)</f>
        <v/>
      </c>
      <c r="U29" s="20">
        <f>IF($C29="","",$S29*Настройки!$C$16)</f>
        <v/>
      </c>
      <c r="V29" s="20">
        <f>IF($C29="","",$S29*Настройки!$C$17)</f>
        <v/>
      </c>
      <c r="W29" s="20">
        <f>IF($C29="","",$S29*Настройки!$C$18)</f>
        <v/>
      </c>
      <c r="X29" s="20">
        <f>IF($C29="","",IF($I29="",0,Настройки!$C$19))</f>
        <v/>
      </c>
      <c r="Y29" s="20">
        <f>IF($C29="","",SUM($S29:$X29))</f>
        <v/>
      </c>
      <c r="Z29" s="20">
        <f>IF($C29="","",$C29*Настройки!$C$21)</f>
        <v/>
      </c>
      <c r="AA29" s="20">
        <f>IF($C29="","",$R29+$Y29+$Z29)</f>
        <v/>
      </c>
      <c r="AB29" s="20">
        <f>IF($C29="","",$C29-$AA29)</f>
        <v/>
      </c>
      <c r="AC29" s="20">
        <f>IF($C29="","",$C29*Настройки!$C$22)</f>
        <v/>
      </c>
      <c r="AD29" s="21">
        <f>IF($C29="","",$AB29-$AC29)</f>
        <v/>
      </c>
      <c r="AE29" s="22">
        <f>IF($C29="","",$AD29/$C29)</f>
        <v/>
      </c>
      <c r="AF29" s="23">
        <f>IF($C29="","",IF($Y29+$Z29=0,"",$AD29/($Y29+$Z29)))</f>
        <v/>
      </c>
      <c r="AG29" s="20">
        <f>IF($C29="","",($Y29+$Z29)*$J29)</f>
        <v/>
      </c>
      <c r="AH29" s="20">
        <f>IF($C29="","",$C29*$J29)</f>
        <v/>
      </c>
      <c r="AI29" s="21">
        <f>IF($C29="","",$AD29*$J29)</f>
        <v/>
      </c>
      <c r="AJ29" s="15" t="n"/>
      <c r="AK29" s="15" t="n"/>
    </row>
    <row r="30">
      <c r="A30" s="15" t="n"/>
      <c r="B30" s="15" t="n"/>
      <c r="C30" s="16" t="n"/>
      <c r="D30" s="17" t="n"/>
      <c r="E30" s="18" t="n"/>
      <c r="F30" s="16" t="n"/>
      <c r="G30" s="16" t="n"/>
      <c r="H30" s="16" t="n"/>
      <c r="I30" s="19" t="n"/>
      <c r="J30" s="16" t="n"/>
      <c r="K30" s="20">
        <f>IF($C30="","",$C30*$D30)</f>
        <v/>
      </c>
      <c r="L30" s="20">
        <f>IF($C30="","",$C30*Настройки!$C$6)</f>
        <v/>
      </c>
      <c r="M30" s="20">
        <f>IF($C30="","",$G30+$C30*Настройки!$C$7)</f>
        <v/>
      </c>
      <c r="N30" s="20">
        <f>IF($C30="","",IF($H30="",$C30*Настройки!$C$8,$H30))</f>
        <v/>
      </c>
      <c r="O30" s="20">
        <f>IF($C30="","",$E30*Настройки!$C$11)</f>
        <v/>
      </c>
      <c r="P30" s="20">
        <f>IF($C30="","",$C30*Настройки!$C$9)</f>
        <v/>
      </c>
      <c r="Q30" s="20">
        <f>IF($C30="","",(1-Настройки!$C$10)*$G30)</f>
        <v/>
      </c>
      <c r="R30" s="20">
        <f>IF($C30="","",SUM($K30:$Q30))</f>
        <v/>
      </c>
      <c r="S30" s="20">
        <f>IF($C30="","",$I30*Настройки!$C$13)</f>
        <v/>
      </c>
      <c r="T30" s="20">
        <f>IF($C30="","",$F30/1000*Настройки!$C$14*Настройки!$C$15)</f>
        <v/>
      </c>
      <c r="U30" s="20">
        <f>IF($C30="","",$S30*Настройки!$C$16)</f>
        <v/>
      </c>
      <c r="V30" s="20">
        <f>IF($C30="","",$S30*Настройки!$C$17)</f>
        <v/>
      </c>
      <c r="W30" s="20">
        <f>IF($C30="","",$S30*Настройки!$C$18)</f>
        <v/>
      </c>
      <c r="X30" s="20">
        <f>IF($C30="","",IF($I30="",0,Настройки!$C$19))</f>
        <v/>
      </c>
      <c r="Y30" s="20">
        <f>IF($C30="","",SUM($S30:$X30))</f>
        <v/>
      </c>
      <c r="Z30" s="20">
        <f>IF($C30="","",$C30*Настройки!$C$21)</f>
        <v/>
      </c>
      <c r="AA30" s="20">
        <f>IF($C30="","",$R30+$Y30+$Z30)</f>
        <v/>
      </c>
      <c r="AB30" s="20">
        <f>IF($C30="","",$C30-$AA30)</f>
        <v/>
      </c>
      <c r="AC30" s="20">
        <f>IF($C30="","",$C30*Настройки!$C$22)</f>
        <v/>
      </c>
      <c r="AD30" s="21">
        <f>IF($C30="","",$AB30-$AC30)</f>
        <v/>
      </c>
      <c r="AE30" s="22">
        <f>IF($C30="","",$AD30/$C30)</f>
        <v/>
      </c>
      <c r="AF30" s="23">
        <f>IF($C30="","",IF($Y30+$Z30=0,"",$AD30/($Y30+$Z30)))</f>
        <v/>
      </c>
      <c r="AG30" s="20">
        <f>IF($C30="","",($Y30+$Z30)*$J30)</f>
        <v/>
      </c>
      <c r="AH30" s="20">
        <f>IF($C30="","",$C30*$J30)</f>
        <v/>
      </c>
      <c r="AI30" s="21">
        <f>IF($C30="","",$AD30*$J30)</f>
        <v/>
      </c>
      <c r="AJ30" s="15" t="n"/>
      <c r="AK30" s="15" t="n"/>
    </row>
    <row r="31">
      <c r="A31" s="15" t="n"/>
      <c r="B31" s="15" t="n"/>
      <c r="C31" s="16" t="n"/>
      <c r="D31" s="17" t="n"/>
      <c r="E31" s="18" t="n"/>
      <c r="F31" s="16" t="n"/>
      <c r="G31" s="16" t="n"/>
      <c r="H31" s="16" t="n"/>
      <c r="I31" s="19" t="n"/>
      <c r="J31" s="16" t="n"/>
      <c r="K31" s="20">
        <f>IF($C31="","",$C31*$D31)</f>
        <v/>
      </c>
      <c r="L31" s="20">
        <f>IF($C31="","",$C31*Настройки!$C$6)</f>
        <v/>
      </c>
      <c r="M31" s="20">
        <f>IF($C31="","",$G31+$C31*Настройки!$C$7)</f>
        <v/>
      </c>
      <c r="N31" s="20">
        <f>IF($C31="","",IF($H31="",$C31*Настройки!$C$8,$H31))</f>
        <v/>
      </c>
      <c r="O31" s="20">
        <f>IF($C31="","",$E31*Настройки!$C$11)</f>
        <v/>
      </c>
      <c r="P31" s="20">
        <f>IF($C31="","",$C31*Настройки!$C$9)</f>
        <v/>
      </c>
      <c r="Q31" s="20">
        <f>IF($C31="","",(1-Настройки!$C$10)*$G31)</f>
        <v/>
      </c>
      <c r="R31" s="20">
        <f>IF($C31="","",SUM($K31:$Q31))</f>
        <v/>
      </c>
      <c r="S31" s="20">
        <f>IF($C31="","",$I31*Настройки!$C$13)</f>
        <v/>
      </c>
      <c r="T31" s="20">
        <f>IF($C31="","",$F31/1000*Настройки!$C$14*Настройки!$C$15)</f>
        <v/>
      </c>
      <c r="U31" s="20">
        <f>IF($C31="","",$S31*Настройки!$C$16)</f>
        <v/>
      </c>
      <c r="V31" s="20">
        <f>IF($C31="","",$S31*Настройки!$C$17)</f>
        <v/>
      </c>
      <c r="W31" s="20">
        <f>IF($C31="","",$S31*Настройки!$C$18)</f>
        <v/>
      </c>
      <c r="X31" s="20">
        <f>IF($C31="","",IF($I31="",0,Настройки!$C$19))</f>
        <v/>
      </c>
      <c r="Y31" s="20">
        <f>IF($C31="","",SUM($S31:$X31))</f>
        <v/>
      </c>
      <c r="Z31" s="20">
        <f>IF($C31="","",$C31*Настройки!$C$21)</f>
        <v/>
      </c>
      <c r="AA31" s="20">
        <f>IF($C31="","",$R31+$Y31+$Z31)</f>
        <v/>
      </c>
      <c r="AB31" s="20">
        <f>IF($C31="","",$C31-$AA31)</f>
        <v/>
      </c>
      <c r="AC31" s="20">
        <f>IF($C31="","",$C31*Настройки!$C$22)</f>
        <v/>
      </c>
      <c r="AD31" s="21">
        <f>IF($C31="","",$AB31-$AC31)</f>
        <v/>
      </c>
      <c r="AE31" s="22">
        <f>IF($C31="","",$AD31/$C31)</f>
        <v/>
      </c>
      <c r="AF31" s="23">
        <f>IF($C31="","",IF($Y31+$Z31=0,"",$AD31/($Y31+$Z31)))</f>
        <v/>
      </c>
      <c r="AG31" s="20">
        <f>IF($C31="","",($Y31+$Z31)*$J31)</f>
        <v/>
      </c>
      <c r="AH31" s="20">
        <f>IF($C31="","",$C31*$J31)</f>
        <v/>
      </c>
      <c r="AI31" s="21">
        <f>IF($C31="","",$AD31*$J31)</f>
        <v/>
      </c>
      <c r="AJ31" s="15" t="n"/>
      <c r="AK31" s="15" t="n"/>
    </row>
    <row r="32">
      <c r="A32" s="15" t="n"/>
      <c r="B32" s="15" t="n"/>
      <c r="C32" s="16" t="n"/>
      <c r="D32" s="17" t="n"/>
      <c r="E32" s="18" t="n"/>
      <c r="F32" s="16" t="n"/>
      <c r="G32" s="16" t="n"/>
      <c r="H32" s="16" t="n"/>
      <c r="I32" s="19" t="n"/>
      <c r="J32" s="16" t="n"/>
      <c r="K32" s="20">
        <f>IF($C32="","",$C32*$D32)</f>
        <v/>
      </c>
      <c r="L32" s="20">
        <f>IF($C32="","",$C32*Настройки!$C$6)</f>
        <v/>
      </c>
      <c r="M32" s="20">
        <f>IF($C32="","",$G32+$C32*Настройки!$C$7)</f>
        <v/>
      </c>
      <c r="N32" s="20">
        <f>IF($C32="","",IF($H32="",$C32*Настройки!$C$8,$H32))</f>
        <v/>
      </c>
      <c r="O32" s="20">
        <f>IF($C32="","",$E32*Настройки!$C$11)</f>
        <v/>
      </c>
      <c r="P32" s="20">
        <f>IF($C32="","",$C32*Настройки!$C$9)</f>
        <v/>
      </c>
      <c r="Q32" s="20">
        <f>IF($C32="","",(1-Настройки!$C$10)*$G32)</f>
        <v/>
      </c>
      <c r="R32" s="20">
        <f>IF($C32="","",SUM($K32:$Q32))</f>
        <v/>
      </c>
      <c r="S32" s="20">
        <f>IF($C32="","",$I32*Настройки!$C$13)</f>
        <v/>
      </c>
      <c r="T32" s="20">
        <f>IF($C32="","",$F32/1000*Настройки!$C$14*Настройки!$C$15)</f>
        <v/>
      </c>
      <c r="U32" s="20">
        <f>IF($C32="","",$S32*Настройки!$C$16)</f>
        <v/>
      </c>
      <c r="V32" s="20">
        <f>IF($C32="","",$S32*Настройки!$C$17)</f>
        <v/>
      </c>
      <c r="W32" s="20">
        <f>IF($C32="","",$S32*Настройки!$C$18)</f>
        <v/>
      </c>
      <c r="X32" s="20">
        <f>IF($C32="","",IF($I32="",0,Настройки!$C$19))</f>
        <v/>
      </c>
      <c r="Y32" s="20">
        <f>IF($C32="","",SUM($S32:$X32))</f>
        <v/>
      </c>
      <c r="Z32" s="20">
        <f>IF($C32="","",$C32*Настройки!$C$21)</f>
        <v/>
      </c>
      <c r="AA32" s="20">
        <f>IF($C32="","",$R32+$Y32+$Z32)</f>
        <v/>
      </c>
      <c r="AB32" s="20">
        <f>IF($C32="","",$C32-$AA32)</f>
        <v/>
      </c>
      <c r="AC32" s="20">
        <f>IF($C32="","",$C32*Настройки!$C$22)</f>
        <v/>
      </c>
      <c r="AD32" s="21">
        <f>IF($C32="","",$AB32-$AC32)</f>
        <v/>
      </c>
      <c r="AE32" s="22">
        <f>IF($C32="","",$AD32/$C32)</f>
        <v/>
      </c>
      <c r="AF32" s="23">
        <f>IF($C32="","",IF($Y32+$Z32=0,"",$AD32/($Y32+$Z32)))</f>
        <v/>
      </c>
      <c r="AG32" s="20">
        <f>IF($C32="","",($Y32+$Z32)*$J32)</f>
        <v/>
      </c>
      <c r="AH32" s="20">
        <f>IF($C32="","",$C32*$J32)</f>
        <v/>
      </c>
      <c r="AI32" s="21">
        <f>IF($C32="","",$AD32*$J32)</f>
        <v/>
      </c>
      <c r="AJ32" s="15" t="n"/>
      <c r="AK32" s="15" t="n"/>
    </row>
    <row r="33">
      <c r="A33" s="15" t="n"/>
      <c r="B33" s="15" t="n"/>
      <c r="C33" s="16" t="n"/>
      <c r="D33" s="17" t="n"/>
      <c r="E33" s="18" t="n"/>
      <c r="F33" s="16" t="n"/>
      <c r="G33" s="16" t="n"/>
      <c r="H33" s="16" t="n"/>
      <c r="I33" s="19" t="n"/>
      <c r="J33" s="16" t="n"/>
      <c r="K33" s="20">
        <f>IF($C33="","",$C33*$D33)</f>
        <v/>
      </c>
      <c r="L33" s="20">
        <f>IF($C33="","",$C33*Настройки!$C$6)</f>
        <v/>
      </c>
      <c r="M33" s="20">
        <f>IF($C33="","",$G33+$C33*Настройки!$C$7)</f>
        <v/>
      </c>
      <c r="N33" s="20">
        <f>IF($C33="","",IF($H33="",$C33*Настройки!$C$8,$H33))</f>
        <v/>
      </c>
      <c r="O33" s="20">
        <f>IF($C33="","",$E33*Настройки!$C$11)</f>
        <v/>
      </c>
      <c r="P33" s="20">
        <f>IF($C33="","",$C33*Настройки!$C$9)</f>
        <v/>
      </c>
      <c r="Q33" s="20">
        <f>IF($C33="","",(1-Настройки!$C$10)*$G33)</f>
        <v/>
      </c>
      <c r="R33" s="20">
        <f>IF($C33="","",SUM($K33:$Q33))</f>
        <v/>
      </c>
      <c r="S33" s="20">
        <f>IF($C33="","",$I33*Настройки!$C$13)</f>
        <v/>
      </c>
      <c r="T33" s="20">
        <f>IF($C33="","",$F33/1000*Настройки!$C$14*Настройки!$C$15)</f>
        <v/>
      </c>
      <c r="U33" s="20">
        <f>IF($C33="","",$S33*Настройки!$C$16)</f>
        <v/>
      </c>
      <c r="V33" s="20">
        <f>IF($C33="","",$S33*Настройки!$C$17)</f>
        <v/>
      </c>
      <c r="W33" s="20">
        <f>IF($C33="","",$S33*Настройки!$C$18)</f>
        <v/>
      </c>
      <c r="X33" s="20">
        <f>IF($C33="","",IF($I33="",0,Настройки!$C$19))</f>
        <v/>
      </c>
      <c r="Y33" s="20">
        <f>IF($C33="","",SUM($S33:$X33))</f>
        <v/>
      </c>
      <c r="Z33" s="20">
        <f>IF($C33="","",$C33*Настройки!$C$21)</f>
        <v/>
      </c>
      <c r="AA33" s="20">
        <f>IF($C33="","",$R33+$Y33+$Z33)</f>
        <v/>
      </c>
      <c r="AB33" s="20">
        <f>IF($C33="","",$C33-$AA33)</f>
        <v/>
      </c>
      <c r="AC33" s="20">
        <f>IF($C33="","",$C33*Настройки!$C$22)</f>
        <v/>
      </c>
      <c r="AD33" s="21">
        <f>IF($C33="","",$AB33-$AC33)</f>
        <v/>
      </c>
      <c r="AE33" s="22">
        <f>IF($C33="","",$AD33/$C33)</f>
        <v/>
      </c>
      <c r="AF33" s="23">
        <f>IF($C33="","",IF($Y33+$Z33=0,"",$AD33/($Y33+$Z33)))</f>
        <v/>
      </c>
      <c r="AG33" s="20">
        <f>IF($C33="","",($Y33+$Z33)*$J33)</f>
        <v/>
      </c>
      <c r="AH33" s="20">
        <f>IF($C33="","",$C33*$J33)</f>
        <v/>
      </c>
      <c r="AI33" s="21">
        <f>IF($C33="","",$AD33*$J33)</f>
        <v/>
      </c>
      <c r="AJ33" s="15" t="n"/>
      <c r="AK33" s="15" t="n"/>
    </row>
    <row r="34">
      <c r="A34" s="15" t="n"/>
      <c r="B34" s="15" t="n"/>
      <c r="C34" s="16" t="n"/>
      <c r="D34" s="17" t="n"/>
      <c r="E34" s="18" t="n"/>
      <c r="F34" s="16" t="n"/>
      <c r="G34" s="16" t="n"/>
      <c r="H34" s="16" t="n"/>
      <c r="I34" s="19" t="n"/>
      <c r="J34" s="16" t="n"/>
      <c r="K34" s="20">
        <f>IF($C34="","",$C34*$D34)</f>
        <v/>
      </c>
      <c r="L34" s="20">
        <f>IF($C34="","",$C34*Настройки!$C$6)</f>
        <v/>
      </c>
      <c r="M34" s="20">
        <f>IF($C34="","",$G34+$C34*Настройки!$C$7)</f>
        <v/>
      </c>
      <c r="N34" s="20">
        <f>IF($C34="","",IF($H34="",$C34*Настройки!$C$8,$H34))</f>
        <v/>
      </c>
      <c r="O34" s="20">
        <f>IF($C34="","",$E34*Настройки!$C$11)</f>
        <v/>
      </c>
      <c r="P34" s="20">
        <f>IF($C34="","",$C34*Настройки!$C$9)</f>
        <v/>
      </c>
      <c r="Q34" s="20">
        <f>IF($C34="","",(1-Настройки!$C$10)*$G34)</f>
        <v/>
      </c>
      <c r="R34" s="20">
        <f>IF($C34="","",SUM($K34:$Q34))</f>
        <v/>
      </c>
      <c r="S34" s="20">
        <f>IF($C34="","",$I34*Настройки!$C$13)</f>
        <v/>
      </c>
      <c r="T34" s="20">
        <f>IF($C34="","",$F34/1000*Настройки!$C$14*Настройки!$C$15)</f>
        <v/>
      </c>
      <c r="U34" s="20">
        <f>IF($C34="","",$S34*Настройки!$C$16)</f>
        <v/>
      </c>
      <c r="V34" s="20">
        <f>IF($C34="","",$S34*Настройки!$C$17)</f>
        <v/>
      </c>
      <c r="W34" s="20">
        <f>IF($C34="","",$S34*Настройки!$C$18)</f>
        <v/>
      </c>
      <c r="X34" s="20">
        <f>IF($C34="","",IF($I34="",0,Настройки!$C$19))</f>
        <v/>
      </c>
      <c r="Y34" s="20">
        <f>IF($C34="","",SUM($S34:$X34))</f>
        <v/>
      </c>
      <c r="Z34" s="20">
        <f>IF($C34="","",$C34*Настройки!$C$21)</f>
        <v/>
      </c>
      <c r="AA34" s="20">
        <f>IF($C34="","",$R34+$Y34+$Z34)</f>
        <v/>
      </c>
      <c r="AB34" s="20">
        <f>IF($C34="","",$C34-$AA34)</f>
        <v/>
      </c>
      <c r="AC34" s="20">
        <f>IF($C34="","",$C34*Настройки!$C$22)</f>
        <v/>
      </c>
      <c r="AD34" s="21">
        <f>IF($C34="","",$AB34-$AC34)</f>
        <v/>
      </c>
      <c r="AE34" s="22">
        <f>IF($C34="","",$AD34/$C34)</f>
        <v/>
      </c>
      <c r="AF34" s="23">
        <f>IF($C34="","",IF($Y34+$Z34=0,"",$AD34/($Y34+$Z34)))</f>
        <v/>
      </c>
      <c r="AG34" s="20">
        <f>IF($C34="","",($Y34+$Z34)*$J34)</f>
        <v/>
      </c>
      <c r="AH34" s="20">
        <f>IF($C34="","",$C34*$J34)</f>
        <v/>
      </c>
      <c r="AI34" s="21">
        <f>IF($C34="","",$AD34*$J34)</f>
        <v/>
      </c>
      <c r="AJ34" s="15" t="n"/>
      <c r="AK34" s="15" t="n"/>
    </row>
    <row r="35">
      <c r="A35" s="15" t="n"/>
      <c r="B35" s="15" t="n"/>
      <c r="C35" s="16" t="n"/>
      <c r="D35" s="17" t="n"/>
      <c r="E35" s="18" t="n"/>
      <c r="F35" s="16" t="n"/>
      <c r="G35" s="16" t="n"/>
      <c r="H35" s="16" t="n"/>
      <c r="I35" s="19" t="n"/>
      <c r="J35" s="16" t="n"/>
      <c r="K35" s="20">
        <f>IF($C35="","",$C35*$D35)</f>
        <v/>
      </c>
      <c r="L35" s="20">
        <f>IF($C35="","",$C35*Настройки!$C$6)</f>
        <v/>
      </c>
      <c r="M35" s="20">
        <f>IF($C35="","",$G35+$C35*Настройки!$C$7)</f>
        <v/>
      </c>
      <c r="N35" s="20">
        <f>IF($C35="","",IF($H35="",$C35*Настройки!$C$8,$H35))</f>
        <v/>
      </c>
      <c r="O35" s="20">
        <f>IF($C35="","",$E35*Настройки!$C$11)</f>
        <v/>
      </c>
      <c r="P35" s="20">
        <f>IF($C35="","",$C35*Настройки!$C$9)</f>
        <v/>
      </c>
      <c r="Q35" s="20">
        <f>IF($C35="","",(1-Настройки!$C$10)*$G35)</f>
        <v/>
      </c>
      <c r="R35" s="20">
        <f>IF($C35="","",SUM($K35:$Q35))</f>
        <v/>
      </c>
      <c r="S35" s="20">
        <f>IF($C35="","",$I35*Настройки!$C$13)</f>
        <v/>
      </c>
      <c r="T35" s="20">
        <f>IF($C35="","",$F35/1000*Настройки!$C$14*Настройки!$C$15)</f>
        <v/>
      </c>
      <c r="U35" s="20">
        <f>IF($C35="","",$S35*Настройки!$C$16)</f>
        <v/>
      </c>
      <c r="V35" s="20">
        <f>IF($C35="","",$S35*Настройки!$C$17)</f>
        <v/>
      </c>
      <c r="W35" s="20">
        <f>IF($C35="","",$S35*Настройки!$C$18)</f>
        <v/>
      </c>
      <c r="X35" s="20">
        <f>IF($C35="","",IF($I35="",0,Настройки!$C$19))</f>
        <v/>
      </c>
      <c r="Y35" s="20">
        <f>IF($C35="","",SUM($S35:$X35))</f>
        <v/>
      </c>
      <c r="Z35" s="20">
        <f>IF($C35="","",$C35*Настройки!$C$21)</f>
        <v/>
      </c>
      <c r="AA35" s="20">
        <f>IF($C35="","",$R35+$Y35+$Z35)</f>
        <v/>
      </c>
      <c r="AB35" s="20">
        <f>IF($C35="","",$C35-$AA35)</f>
        <v/>
      </c>
      <c r="AC35" s="20">
        <f>IF($C35="","",$C35*Настройки!$C$22)</f>
        <v/>
      </c>
      <c r="AD35" s="21">
        <f>IF($C35="","",$AB35-$AC35)</f>
        <v/>
      </c>
      <c r="AE35" s="22">
        <f>IF($C35="","",$AD35/$C35)</f>
        <v/>
      </c>
      <c r="AF35" s="23">
        <f>IF($C35="","",IF($Y35+$Z35=0,"",$AD35/($Y35+$Z35)))</f>
        <v/>
      </c>
      <c r="AG35" s="20">
        <f>IF($C35="","",($Y35+$Z35)*$J35)</f>
        <v/>
      </c>
      <c r="AH35" s="20">
        <f>IF($C35="","",$C35*$J35)</f>
        <v/>
      </c>
      <c r="AI35" s="21">
        <f>IF($C35="","",$AD35*$J35)</f>
        <v/>
      </c>
      <c r="AJ35" s="15" t="n"/>
      <c r="AK35" s="15" t="n"/>
    </row>
    <row r="36">
      <c r="A36" s="15" t="n"/>
      <c r="B36" s="15" t="n"/>
      <c r="C36" s="16" t="n"/>
      <c r="D36" s="17" t="n"/>
      <c r="E36" s="18" t="n"/>
      <c r="F36" s="16" t="n"/>
      <c r="G36" s="16" t="n"/>
      <c r="H36" s="16" t="n"/>
      <c r="I36" s="19" t="n"/>
      <c r="J36" s="16" t="n"/>
      <c r="K36" s="20">
        <f>IF($C36="","",$C36*$D36)</f>
        <v/>
      </c>
      <c r="L36" s="20">
        <f>IF($C36="","",$C36*Настройки!$C$6)</f>
        <v/>
      </c>
      <c r="M36" s="20">
        <f>IF($C36="","",$G36+$C36*Настройки!$C$7)</f>
        <v/>
      </c>
      <c r="N36" s="20">
        <f>IF($C36="","",IF($H36="",$C36*Настройки!$C$8,$H36))</f>
        <v/>
      </c>
      <c r="O36" s="20">
        <f>IF($C36="","",$E36*Настройки!$C$11)</f>
        <v/>
      </c>
      <c r="P36" s="20">
        <f>IF($C36="","",$C36*Настройки!$C$9)</f>
        <v/>
      </c>
      <c r="Q36" s="20">
        <f>IF($C36="","",(1-Настройки!$C$10)*$G36)</f>
        <v/>
      </c>
      <c r="R36" s="20">
        <f>IF($C36="","",SUM($K36:$Q36))</f>
        <v/>
      </c>
      <c r="S36" s="20">
        <f>IF($C36="","",$I36*Настройки!$C$13)</f>
        <v/>
      </c>
      <c r="T36" s="20">
        <f>IF($C36="","",$F36/1000*Настройки!$C$14*Настройки!$C$15)</f>
        <v/>
      </c>
      <c r="U36" s="20">
        <f>IF($C36="","",$S36*Настройки!$C$16)</f>
        <v/>
      </c>
      <c r="V36" s="20">
        <f>IF($C36="","",$S36*Настройки!$C$17)</f>
        <v/>
      </c>
      <c r="W36" s="20">
        <f>IF($C36="","",$S36*Настройки!$C$18)</f>
        <v/>
      </c>
      <c r="X36" s="20">
        <f>IF($C36="","",IF($I36="",0,Настройки!$C$19))</f>
        <v/>
      </c>
      <c r="Y36" s="20">
        <f>IF($C36="","",SUM($S36:$X36))</f>
        <v/>
      </c>
      <c r="Z36" s="20">
        <f>IF($C36="","",$C36*Настройки!$C$21)</f>
        <v/>
      </c>
      <c r="AA36" s="20">
        <f>IF($C36="","",$R36+$Y36+$Z36)</f>
        <v/>
      </c>
      <c r="AB36" s="20">
        <f>IF($C36="","",$C36-$AA36)</f>
        <v/>
      </c>
      <c r="AC36" s="20">
        <f>IF($C36="","",$C36*Настройки!$C$22)</f>
        <v/>
      </c>
      <c r="AD36" s="21">
        <f>IF($C36="","",$AB36-$AC36)</f>
        <v/>
      </c>
      <c r="AE36" s="22">
        <f>IF($C36="","",$AD36/$C36)</f>
        <v/>
      </c>
      <c r="AF36" s="23">
        <f>IF($C36="","",IF($Y36+$Z36=0,"",$AD36/($Y36+$Z36)))</f>
        <v/>
      </c>
      <c r="AG36" s="20">
        <f>IF($C36="","",($Y36+$Z36)*$J36)</f>
        <v/>
      </c>
      <c r="AH36" s="20">
        <f>IF($C36="","",$C36*$J36)</f>
        <v/>
      </c>
      <c r="AI36" s="21">
        <f>IF($C36="","",$AD36*$J36)</f>
        <v/>
      </c>
      <c r="AJ36" s="15" t="n"/>
      <c r="AK36" s="15" t="n"/>
    </row>
    <row r="37">
      <c r="A37" s="15" t="n"/>
      <c r="B37" s="15" t="n"/>
      <c r="C37" s="16" t="n"/>
      <c r="D37" s="17" t="n"/>
      <c r="E37" s="18" t="n"/>
      <c r="F37" s="16" t="n"/>
      <c r="G37" s="16" t="n"/>
      <c r="H37" s="16" t="n"/>
      <c r="I37" s="19" t="n"/>
      <c r="J37" s="16" t="n"/>
      <c r="K37" s="20">
        <f>IF($C37="","",$C37*$D37)</f>
        <v/>
      </c>
      <c r="L37" s="20">
        <f>IF($C37="","",$C37*Настройки!$C$6)</f>
        <v/>
      </c>
      <c r="M37" s="20">
        <f>IF($C37="","",$G37+$C37*Настройки!$C$7)</f>
        <v/>
      </c>
      <c r="N37" s="20">
        <f>IF($C37="","",IF($H37="",$C37*Настройки!$C$8,$H37))</f>
        <v/>
      </c>
      <c r="O37" s="20">
        <f>IF($C37="","",$E37*Настройки!$C$11)</f>
        <v/>
      </c>
      <c r="P37" s="20">
        <f>IF($C37="","",$C37*Настройки!$C$9)</f>
        <v/>
      </c>
      <c r="Q37" s="20">
        <f>IF($C37="","",(1-Настройки!$C$10)*$G37)</f>
        <v/>
      </c>
      <c r="R37" s="20">
        <f>IF($C37="","",SUM($K37:$Q37))</f>
        <v/>
      </c>
      <c r="S37" s="20">
        <f>IF($C37="","",$I37*Настройки!$C$13)</f>
        <v/>
      </c>
      <c r="T37" s="20">
        <f>IF($C37="","",$F37/1000*Настройки!$C$14*Настройки!$C$15)</f>
        <v/>
      </c>
      <c r="U37" s="20">
        <f>IF($C37="","",$S37*Настройки!$C$16)</f>
        <v/>
      </c>
      <c r="V37" s="20">
        <f>IF($C37="","",$S37*Настройки!$C$17)</f>
        <v/>
      </c>
      <c r="W37" s="20">
        <f>IF($C37="","",$S37*Настройки!$C$18)</f>
        <v/>
      </c>
      <c r="X37" s="20">
        <f>IF($C37="","",IF($I37="",0,Настройки!$C$19))</f>
        <v/>
      </c>
      <c r="Y37" s="20">
        <f>IF($C37="","",SUM($S37:$X37))</f>
        <v/>
      </c>
      <c r="Z37" s="20">
        <f>IF($C37="","",$C37*Настройки!$C$21)</f>
        <v/>
      </c>
      <c r="AA37" s="20">
        <f>IF($C37="","",$R37+$Y37+$Z37)</f>
        <v/>
      </c>
      <c r="AB37" s="20">
        <f>IF($C37="","",$C37-$AA37)</f>
        <v/>
      </c>
      <c r="AC37" s="20">
        <f>IF($C37="","",$C37*Настройки!$C$22)</f>
        <v/>
      </c>
      <c r="AD37" s="21">
        <f>IF($C37="","",$AB37-$AC37)</f>
        <v/>
      </c>
      <c r="AE37" s="22">
        <f>IF($C37="","",$AD37/$C37)</f>
        <v/>
      </c>
      <c r="AF37" s="23">
        <f>IF($C37="","",IF($Y37+$Z37=0,"",$AD37/($Y37+$Z37)))</f>
        <v/>
      </c>
      <c r="AG37" s="20">
        <f>IF($C37="","",($Y37+$Z37)*$J37)</f>
        <v/>
      </c>
      <c r="AH37" s="20">
        <f>IF($C37="","",$C37*$J37)</f>
        <v/>
      </c>
      <c r="AI37" s="21">
        <f>IF($C37="","",$AD37*$J37)</f>
        <v/>
      </c>
      <c r="AJ37" s="15" t="n"/>
      <c r="AK37" s="15" t="n"/>
    </row>
    <row r="38">
      <c r="A38" s="15" t="n"/>
      <c r="B38" s="15" t="n"/>
      <c r="C38" s="16" t="n"/>
      <c r="D38" s="17" t="n"/>
      <c r="E38" s="18" t="n"/>
      <c r="F38" s="16" t="n"/>
      <c r="G38" s="16" t="n"/>
      <c r="H38" s="16" t="n"/>
      <c r="I38" s="19" t="n"/>
      <c r="J38" s="16" t="n"/>
      <c r="K38" s="20">
        <f>IF($C38="","",$C38*$D38)</f>
        <v/>
      </c>
      <c r="L38" s="20">
        <f>IF($C38="","",$C38*Настройки!$C$6)</f>
        <v/>
      </c>
      <c r="M38" s="20">
        <f>IF($C38="","",$G38+$C38*Настройки!$C$7)</f>
        <v/>
      </c>
      <c r="N38" s="20">
        <f>IF($C38="","",IF($H38="",$C38*Настройки!$C$8,$H38))</f>
        <v/>
      </c>
      <c r="O38" s="20">
        <f>IF($C38="","",$E38*Настройки!$C$11)</f>
        <v/>
      </c>
      <c r="P38" s="20">
        <f>IF($C38="","",$C38*Настройки!$C$9)</f>
        <v/>
      </c>
      <c r="Q38" s="20">
        <f>IF($C38="","",(1-Настройки!$C$10)*$G38)</f>
        <v/>
      </c>
      <c r="R38" s="20">
        <f>IF($C38="","",SUM($K38:$Q38))</f>
        <v/>
      </c>
      <c r="S38" s="20">
        <f>IF($C38="","",$I38*Настройки!$C$13)</f>
        <v/>
      </c>
      <c r="T38" s="20">
        <f>IF($C38="","",$F38/1000*Настройки!$C$14*Настройки!$C$15)</f>
        <v/>
      </c>
      <c r="U38" s="20">
        <f>IF($C38="","",$S38*Настройки!$C$16)</f>
        <v/>
      </c>
      <c r="V38" s="20">
        <f>IF($C38="","",$S38*Настройки!$C$17)</f>
        <v/>
      </c>
      <c r="W38" s="20">
        <f>IF($C38="","",$S38*Настройки!$C$18)</f>
        <v/>
      </c>
      <c r="X38" s="20">
        <f>IF($C38="","",IF($I38="",0,Настройки!$C$19))</f>
        <v/>
      </c>
      <c r="Y38" s="20">
        <f>IF($C38="","",SUM($S38:$X38))</f>
        <v/>
      </c>
      <c r="Z38" s="20">
        <f>IF($C38="","",$C38*Настройки!$C$21)</f>
        <v/>
      </c>
      <c r="AA38" s="20">
        <f>IF($C38="","",$R38+$Y38+$Z38)</f>
        <v/>
      </c>
      <c r="AB38" s="20">
        <f>IF($C38="","",$C38-$AA38)</f>
        <v/>
      </c>
      <c r="AC38" s="20">
        <f>IF($C38="","",$C38*Настройки!$C$22)</f>
        <v/>
      </c>
      <c r="AD38" s="21">
        <f>IF($C38="","",$AB38-$AC38)</f>
        <v/>
      </c>
      <c r="AE38" s="22">
        <f>IF($C38="","",$AD38/$C38)</f>
        <v/>
      </c>
      <c r="AF38" s="23">
        <f>IF($C38="","",IF($Y38+$Z38=0,"",$AD38/($Y38+$Z38)))</f>
        <v/>
      </c>
      <c r="AG38" s="20">
        <f>IF($C38="","",($Y38+$Z38)*$J38)</f>
        <v/>
      </c>
      <c r="AH38" s="20">
        <f>IF($C38="","",$C38*$J38)</f>
        <v/>
      </c>
      <c r="AI38" s="21">
        <f>IF($C38="","",$AD38*$J38)</f>
        <v/>
      </c>
      <c r="AJ38" s="15" t="n"/>
      <c r="AK38" s="15" t="n"/>
    </row>
    <row r="39">
      <c r="A39" s="15" t="n"/>
      <c r="B39" s="15" t="n"/>
      <c r="C39" s="16" t="n"/>
      <c r="D39" s="17" t="n"/>
      <c r="E39" s="18" t="n"/>
      <c r="F39" s="16" t="n"/>
      <c r="G39" s="16" t="n"/>
      <c r="H39" s="16" t="n"/>
      <c r="I39" s="19" t="n"/>
      <c r="J39" s="16" t="n"/>
      <c r="K39" s="20">
        <f>IF($C39="","",$C39*$D39)</f>
        <v/>
      </c>
      <c r="L39" s="20">
        <f>IF($C39="","",$C39*Настройки!$C$6)</f>
        <v/>
      </c>
      <c r="M39" s="20">
        <f>IF($C39="","",$G39+$C39*Настройки!$C$7)</f>
        <v/>
      </c>
      <c r="N39" s="20">
        <f>IF($C39="","",IF($H39="",$C39*Настройки!$C$8,$H39))</f>
        <v/>
      </c>
      <c r="O39" s="20">
        <f>IF($C39="","",$E39*Настройки!$C$11)</f>
        <v/>
      </c>
      <c r="P39" s="20">
        <f>IF($C39="","",$C39*Настройки!$C$9)</f>
        <v/>
      </c>
      <c r="Q39" s="20">
        <f>IF($C39="","",(1-Настройки!$C$10)*$G39)</f>
        <v/>
      </c>
      <c r="R39" s="20">
        <f>IF($C39="","",SUM($K39:$Q39))</f>
        <v/>
      </c>
      <c r="S39" s="20">
        <f>IF($C39="","",$I39*Настройки!$C$13)</f>
        <v/>
      </c>
      <c r="T39" s="20">
        <f>IF($C39="","",$F39/1000*Настройки!$C$14*Настройки!$C$15)</f>
        <v/>
      </c>
      <c r="U39" s="20">
        <f>IF($C39="","",$S39*Настройки!$C$16)</f>
        <v/>
      </c>
      <c r="V39" s="20">
        <f>IF($C39="","",$S39*Настройки!$C$17)</f>
        <v/>
      </c>
      <c r="W39" s="20">
        <f>IF($C39="","",$S39*Настройки!$C$18)</f>
        <v/>
      </c>
      <c r="X39" s="20">
        <f>IF($C39="","",IF($I39="",0,Настройки!$C$19))</f>
        <v/>
      </c>
      <c r="Y39" s="20">
        <f>IF($C39="","",SUM($S39:$X39))</f>
        <v/>
      </c>
      <c r="Z39" s="20">
        <f>IF($C39="","",$C39*Настройки!$C$21)</f>
        <v/>
      </c>
      <c r="AA39" s="20">
        <f>IF($C39="","",$R39+$Y39+$Z39)</f>
        <v/>
      </c>
      <c r="AB39" s="20">
        <f>IF($C39="","",$C39-$AA39)</f>
        <v/>
      </c>
      <c r="AC39" s="20">
        <f>IF($C39="","",$C39*Настройки!$C$22)</f>
        <v/>
      </c>
      <c r="AD39" s="21">
        <f>IF($C39="","",$AB39-$AC39)</f>
        <v/>
      </c>
      <c r="AE39" s="22">
        <f>IF($C39="","",$AD39/$C39)</f>
        <v/>
      </c>
      <c r="AF39" s="23">
        <f>IF($C39="","",IF($Y39+$Z39=0,"",$AD39/($Y39+$Z39)))</f>
        <v/>
      </c>
      <c r="AG39" s="20">
        <f>IF($C39="","",($Y39+$Z39)*$J39)</f>
        <v/>
      </c>
      <c r="AH39" s="20">
        <f>IF($C39="","",$C39*$J39)</f>
        <v/>
      </c>
      <c r="AI39" s="21">
        <f>IF($C39="","",$AD39*$J39)</f>
        <v/>
      </c>
      <c r="AJ39" s="15" t="n"/>
      <c r="AK39" s="15" t="n"/>
    </row>
    <row r="40">
      <c r="A40" s="15" t="n"/>
      <c r="B40" s="15" t="n"/>
      <c r="C40" s="16" t="n"/>
      <c r="D40" s="17" t="n"/>
      <c r="E40" s="18" t="n"/>
      <c r="F40" s="16" t="n"/>
      <c r="G40" s="16" t="n"/>
      <c r="H40" s="16" t="n"/>
      <c r="I40" s="19" t="n"/>
      <c r="J40" s="16" t="n"/>
      <c r="K40" s="20">
        <f>IF($C40="","",$C40*$D40)</f>
        <v/>
      </c>
      <c r="L40" s="20">
        <f>IF($C40="","",$C40*Настройки!$C$6)</f>
        <v/>
      </c>
      <c r="M40" s="20">
        <f>IF($C40="","",$G40+$C40*Настройки!$C$7)</f>
        <v/>
      </c>
      <c r="N40" s="20">
        <f>IF($C40="","",IF($H40="",$C40*Настройки!$C$8,$H40))</f>
        <v/>
      </c>
      <c r="O40" s="20">
        <f>IF($C40="","",$E40*Настройки!$C$11)</f>
        <v/>
      </c>
      <c r="P40" s="20">
        <f>IF($C40="","",$C40*Настройки!$C$9)</f>
        <v/>
      </c>
      <c r="Q40" s="20">
        <f>IF($C40="","",(1-Настройки!$C$10)*$G40)</f>
        <v/>
      </c>
      <c r="R40" s="20">
        <f>IF($C40="","",SUM($K40:$Q40))</f>
        <v/>
      </c>
      <c r="S40" s="20">
        <f>IF($C40="","",$I40*Настройки!$C$13)</f>
        <v/>
      </c>
      <c r="T40" s="20">
        <f>IF($C40="","",$F40/1000*Настройки!$C$14*Настройки!$C$15)</f>
        <v/>
      </c>
      <c r="U40" s="20">
        <f>IF($C40="","",$S40*Настройки!$C$16)</f>
        <v/>
      </c>
      <c r="V40" s="20">
        <f>IF($C40="","",$S40*Настройки!$C$17)</f>
        <v/>
      </c>
      <c r="W40" s="20">
        <f>IF($C40="","",$S40*Настройки!$C$18)</f>
        <v/>
      </c>
      <c r="X40" s="20">
        <f>IF($C40="","",IF($I40="",0,Настройки!$C$19))</f>
        <v/>
      </c>
      <c r="Y40" s="20">
        <f>IF($C40="","",SUM($S40:$X40))</f>
        <v/>
      </c>
      <c r="Z40" s="20">
        <f>IF($C40="","",$C40*Настройки!$C$21)</f>
        <v/>
      </c>
      <c r="AA40" s="20">
        <f>IF($C40="","",$R40+$Y40+$Z40)</f>
        <v/>
      </c>
      <c r="AB40" s="20">
        <f>IF($C40="","",$C40-$AA40)</f>
        <v/>
      </c>
      <c r="AC40" s="20">
        <f>IF($C40="","",$C40*Настройки!$C$22)</f>
        <v/>
      </c>
      <c r="AD40" s="21">
        <f>IF($C40="","",$AB40-$AC40)</f>
        <v/>
      </c>
      <c r="AE40" s="22">
        <f>IF($C40="","",$AD40/$C40)</f>
        <v/>
      </c>
      <c r="AF40" s="23">
        <f>IF($C40="","",IF($Y40+$Z40=0,"",$AD40/($Y40+$Z40)))</f>
        <v/>
      </c>
      <c r="AG40" s="20">
        <f>IF($C40="","",($Y40+$Z40)*$J40)</f>
        <v/>
      </c>
      <c r="AH40" s="20">
        <f>IF($C40="","",$C40*$J40)</f>
        <v/>
      </c>
      <c r="AI40" s="21">
        <f>IF($C40="","",$AD40*$J40)</f>
        <v/>
      </c>
      <c r="AJ40" s="15" t="n"/>
      <c r="AK40" s="15" t="n"/>
    </row>
    <row r="41">
      <c r="A41" s="15" t="n"/>
      <c r="B41" s="15" t="n"/>
      <c r="C41" s="16" t="n"/>
      <c r="D41" s="17" t="n"/>
      <c r="E41" s="18" t="n"/>
      <c r="F41" s="16" t="n"/>
      <c r="G41" s="16" t="n"/>
      <c r="H41" s="16" t="n"/>
      <c r="I41" s="19" t="n"/>
      <c r="J41" s="16" t="n"/>
      <c r="K41" s="20">
        <f>IF($C41="","",$C41*$D41)</f>
        <v/>
      </c>
      <c r="L41" s="20">
        <f>IF($C41="","",$C41*Настройки!$C$6)</f>
        <v/>
      </c>
      <c r="M41" s="20">
        <f>IF($C41="","",$G41+$C41*Настройки!$C$7)</f>
        <v/>
      </c>
      <c r="N41" s="20">
        <f>IF($C41="","",IF($H41="",$C41*Настройки!$C$8,$H41))</f>
        <v/>
      </c>
      <c r="O41" s="20">
        <f>IF($C41="","",$E41*Настройки!$C$11)</f>
        <v/>
      </c>
      <c r="P41" s="20">
        <f>IF($C41="","",$C41*Настройки!$C$9)</f>
        <v/>
      </c>
      <c r="Q41" s="20">
        <f>IF($C41="","",(1-Настройки!$C$10)*$G41)</f>
        <v/>
      </c>
      <c r="R41" s="20">
        <f>IF($C41="","",SUM($K41:$Q41))</f>
        <v/>
      </c>
      <c r="S41" s="20">
        <f>IF($C41="","",$I41*Настройки!$C$13)</f>
        <v/>
      </c>
      <c r="T41" s="20">
        <f>IF($C41="","",$F41/1000*Настройки!$C$14*Настройки!$C$15)</f>
        <v/>
      </c>
      <c r="U41" s="20">
        <f>IF($C41="","",$S41*Настройки!$C$16)</f>
        <v/>
      </c>
      <c r="V41" s="20">
        <f>IF($C41="","",$S41*Настройки!$C$17)</f>
        <v/>
      </c>
      <c r="W41" s="20">
        <f>IF($C41="","",$S41*Настройки!$C$18)</f>
        <v/>
      </c>
      <c r="X41" s="20">
        <f>IF($C41="","",IF($I41="",0,Настройки!$C$19))</f>
        <v/>
      </c>
      <c r="Y41" s="20">
        <f>IF($C41="","",SUM($S41:$X41))</f>
        <v/>
      </c>
      <c r="Z41" s="20">
        <f>IF($C41="","",$C41*Настройки!$C$21)</f>
        <v/>
      </c>
      <c r="AA41" s="20">
        <f>IF($C41="","",$R41+$Y41+$Z41)</f>
        <v/>
      </c>
      <c r="AB41" s="20">
        <f>IF($C41="","",$C41-$AA41)</f>
        <v/>
      </c>
      <c r="AC41" s="20">
        <f>IF($C41="","",$C41*Настройки!$C$22)</f>
        <v/>
      </c>
      <c r="AD41" s="21">
        <f>IF($C41="","",$AB41-$AC41)</f>
        <v/>
      </c>
      <c r="AE41" s="22">
        <f>IF($C41="","",$AD41/$C41)</f>
        <v/>
      </c>
      <c r="AF41" s="23">
        <f>IF($C41="","",IF($Y41+$Z41=0,"",$AD41/($Y41+$Z41)))</f>
        <v/>
      </c>
      <c r="AG41" s="20">
        <f>IF($C41="","",($Y41+$Z41)*$J41)</f>
        <v/>
      </c>
      <c r="AH41" s="20">
        <f>IF($C41="","",$C41*$J41)</f>
        <v/>
      </c>
      <c r="AI41" s="21">
        <f>IF($C41="","",$AD41*$J41)</f>
        <v/>
      </c>
      <c r="AJ41" s="15" t="n"/>
      <c r="AK41" s="15" t="n"/>
    </row>
    <row r="42">
      <c r="A42" s="15" t="n"/>
      <c r="B42" s="15" t="n"/>
      <c r="C42" s="16" t="n"/>
      <c r="D42" s="17" t="n"/>
      <c r="E42" s="18" t="n"/>
      <c r="F42" s="16" t="n"/>
      <c r="G42" s="16" t="n"/>
      <c r="H42" s="16" t="n"/>
      <c r="I42" s="19" t="n"/>
      <c r="J42" s="16" t="n"/>
      <c r="K42" s="20">
        <f>IF($C42="","",$C42*$D42)</f>
        <v/>
      </c>
      <c r="L42" s="20">
        <f>IF($C42="","",$C42*Настройки!$C$6)</f>
        <v/>
      </c>
      <c r="M42" s="20">
        <f>IF($C42="","",$G42+$C42*Настройки!$C$7)</f>
        <v/>
      </c>
      <c r="N42" s="20">
        <f>IF($C42="","",IF($H42="",$C42*Настройки!$C$8,$H42))</f>
        <v/>
      </c>
      <c r="O42" s="20">
        <f>IF($C42="","",$E42*Настройки!$C$11)</f>
        <v/>
      </c>
      <c r="P42" s="20">
        <f>IF($C42="","",$C42*Настройки!$C$9)</f>
        <v/>
      </c>
      <c r="Q42" s="20">
        <f>IF($C42="","",(1-Настройки!$C$10)*$G42)</f>
        <v/>
      </c>
      <c r="R42" s="20">
        <f>IF($C42="","",SUM($K42:$Q42))</f>
        <v/>
      </c>
      <c r="S42" s="20">
        <f>IF($C42="","",$I42*Настройки!$C$13)</f>
        <v/>
      </c>
      <c r="T42" s="20">
        <f>IF($C42="","",$F42/1000*Настройки!$C$14*Настройки!$C$15)</f>
        <v/>
      </c>
      <c r="U42" s="20">
        <f>IF($C42="","",$S42*Настройки!$C$16)</f>
        <v/>
      </c>
      <c r="V42" s="20">
        <f>IF($C42="","",$S42*Настройки!$C$17)</f>
        <v/>
      </c>
      <c r="W42" s="20">
        <f>IF($C42="","",$S42*Настройки!$C$18)</f>
        <v/>
      </c>
      <c r="X42" s="20">
        <f>IF($C42="","",IF($I42="",0,Настройки!$C$19))</f>
        <v/>
      </c>
      <c r="Y42" s="20">
        <f>IF($C42="","",SUM($S42:$X42))</f>
        <v/>
      </c>
      <c r="Z42" s="20">
        <f>IF($C42="","",$C42*Настройки!$C$21)</f>
        <v/>
      </c>
      <c r="AA42" s="20">
        <f>IF($C42="","",$R42+$Y42+$Z42)</f>
        <v/>
      </c>
      <c r="AB42" s="20">
        <f>IF($C42="","",$C42-$AA42)</f>
        <v/>
      </c>
      <c r="AC42" s="20">
        <f>IF($C42="","",$C42*Настройки!$C$22)</f>
        <v/>
      </c>
      <c r="AD42" s="21">
        <f>IF($C42="","",$AB42-$AC42)</f>
        <v/>
      </c>
      <c r="AE42" s="22">
        <f>IF($C42="","",$AD42/$C42)</f>
        <v/>
      </c>
      <c r="AF42" s="23">
        <f>IF($C42="","",IF($Y42+$Z42=0,"",$AD42/($Y42+$Z42)))</f>
        <v/>
      </c>
      <c r="AG42" s="20">
        <f>IF($C42="","",($Y42+$Z42)*$J42)</f>
        <v/>
      </c>
      <c r="AH42" s="20">
        <f>IF($C42="","",$C42*$J42)</f>
        <v/>
      </c>
      <c r="AI42" s="21">
        <f>IF($C42="","",$AD42*$J42)</f>
        <v/>
      </c>
      <c r="AJ42" s="15" t="n"/>
      <c r="AK42" s="15" t="n"/>
    </row>
    <row r="43">
      <c r="A43" s="15" t="n"/>
      <c r="B43" s="15" t="n"/>
      <c r="C43" s="16" t="n"/>
      <c r="D43" s="17" t="n"/>
      <c r="E43" s="18" t="n"/>
      <c r="F43" s="16" t="n"/>
      <c r="G43" s="16" t="n"/>
      <c r="H43" s="16" t="n"/>
      <c r="I43" s="19" t="n"/>
      <c r="J43" s="16" t="n"/>
      <c r="K43" s="20">
        <f>IF($C43="","",$C43*$D43)</f>
        <v/>
      </c>
      <c r="L43" s="20">
        <f>IF($C43="","",$C43*Настройки!$C$6)</f>
        <v/>
      </c>
      <c r="M43" s="20">
        <f>IF($C43="","",$G43+$C43*Настройки!$C$7)</f>
        <v/>
      </c>
      <c r="N43" s="20">
        <f>IF($C43="","",IF($H43="",$C43*Настройки!$C$8,$H43))</f>
        <v/>
      </c>
      <c r="O43" s="20">
        <f>IF($C43="","",$E43*Настройки!$C$11)</f>
        <v/>
      </c>
      <c r="P43" s="20">
        <f>IF($C43="","",$C43*Настройки!$C$9)</f>
        <v/>
      </c>
      <c r="Q43" s="20">
        <f>IF($C43="","",(1-Настройки!$C$10)*$G43)</f>
        <v/>
      </c>
      <c r="R43" s="20">
        <f>IF($C43="","",SUM($K43:$Q43))</f>
        <v/>
      </c>
      <c r="S43" s="20">
        <f>IF($C43="","",$I43*Настройки!$C$13)</f>
        <v/>
      </c>
      <c r="T43" s="20">
        <f>IF($C43="","",$F43/1000*Настройки!$C$14*Настройки!$C$15)</f>
        <v/>
      </c>
      <c r="U43" s="20">
        <f>IF($C43="","",$S43*Настройки!$C$16)</f>
        <v/>
      </c>
      <c r="V43" s="20">
        <f>IF($C43="","",$S43*Настройки!$C$17)</f>
        <v/>
      </c>
      <c r="W43" s="20">
        <f>IF($C43="","",$S43*Настройки!$C$18)</f>
        <v/>
      </c>
      <c r="X43" s="20">
        <f>IF($C43="","",IF($I43="",0,Настройки!$C$19))</f>
        <v/>
      </c>
      <c r="Y43" s="20">
        <f>IF($C43="","",SUM($S43:$X43))</f>
        <v/>
      </c>
      <c r="Z43" s="20">
        <f>IF($C43="","",$C43*Настройки!$C$21)</f>
        <v/>
      </c>
      <c r="AA43" s="20">
        <f>IF($C43="","",$R43+$Y43+$Z43)</f>
        <v/>
      </c>
      <c r="AB43" s="20">
        <f>IF($C43="","",$C43-$AA43)</f>
        <v/>
      </c>
      <c r="AC43" s="20">
        <f>IF($C43="","",$C43*Настройки!$C$22)</f>
        <v/>
      </c>
      <c r="AD43" s="21">
        <f>IF($C43="","",$AB43-$AC43)</f>
        <v/>
      </c>
      <c r="AE43" s="22">
        <f>IF($C43="","",$AD43/$C43)</f>
        <v/>
      </c>
      <c r="AF43" s="23">
        <f>IF($C43="","",IF($Y43+$Z43=0,"",$AD43/($Y43+$Z43)))</f>
        <v/>
      </c>
      <c r="AG43" s="20">
        <f>IF($C43="","",($Y43+$Z43)*$J43)</f>
        <v/>
      </c>
      <c r="AH43" s="20">
        <f>IF($C43="","",$C43*$J43)</f>
        <v/>
      </c>
      <c r="AI43" s="21">
        <f>IF($C43="","",$AD43*$J43)</f>
        <v/>
      </c>
      <c r="AJ43" s="15" t="n"/>
      <c r="AK43" s="15" t="n"/>
    </row>
    <row r="44">
      <c r="A44" s="15" t="n"/>
      <c r="B44" s="15" t="n"/>
      <c r="C44" s="16" t="n"/>
      <c r="D44" s="17" t="n"/>
      <c r="E44" s="18" t="n"/>
      <c r="F44" s="16" t="n"/>
      <c r="G44" s="16" t="n"/>
      <c r="H44" s="16" t="n"/>
      <c r="I44" s="19" t="n"/>
      <c r="J44" s="16" t="n"/>
      <c r="K44" s="20">
        <f>IF($C44="","",$C44*$D44)</f>
        <v/>
      </c>
      <c r="L44" s="20">
        <f>IF($C44="","",$C44*Настройки!$C$6)</f>
        <v/>
      </c>
      <c r="M44" s="20">
        <f>IF($C44="","",$G44+$C44*Настройки!$C$7)</f>
        <v/>
      </c>
      <c r="N44" s="20">
        <f>IF($C44="","",IF($H44="",$C44*Настройки!$C$8,$H44))</f>
        <v/>
      </c>
      <c r="O44" s="20">
        <f>IF($C44="","",$E44*Настройки!$C$11)</f>
        <v/>
      </c>
      <c r="P44" s="20">
        <f>IF($C44="","",$C44*Настройки!$C$9)</f>
        <v/>
      </c>
      <c r="Q44" s="20">
        <f>IF($C44="","",(1-Настройки!$C$10)*$G44)</f>
        <v/>
      </c>
      <c r="R44" s="20">
        <f>IF($C44="","",SUM($K44:$Q44))</f>
        <v/>
      </c>
      <c r="S44" s="20">
        <f>IF($C44="","",$I44*Настройки!$C$13)</f>
        <v/>
      </c>
      <c r="T44" s="20">
        <f>IF($C44="","",$F44/1000*Настройки!$C$14*Настройки!$C$15)</f>
        <v/>
      </c>
      <c r="U44" s="20">
        <f>IF($C44="","",$S44*Настройки!$C$16)</f>
        <v/>
      </c>
      <c r="V44" s="20">
        <f>IF($C44="","",$S44*Настройки!$C$17)</f>
        <v/>
      </c>
      <c r="W44" s="20">
        <f>IF($C44="","",$S44*Настройки!$C$18)</f>
        <v/>
      </c>
      <c r="X44" s="20">
        <f>IF($C44="","",IF($I44="",0,Настройки!$C$19))</f>
        <v/>
      </c>
      <c r="Y44" s="20">
        <f>IF($C44="","",SUM($S44:$X44))</f>
        <v/>
      </c>
      <c r="Z44" s="20">
        <f>IF($C44="","",$C44*Настройки!$C$21)</f>
        <v/>
      </c>
      <c r="AA44" s="20">
        <f>IF($C44="","",$R44+$Y44+$Z44)</f>
        <v/>
      </c>
      <c r="AB44" s="20">
        <f>IF($C44="","",$C44-$AA44)</f>
        <v/>
      </c>
      <c r="AC44" s="20">
        <f>IF($C44="","",$C44*Настройки!$C$22)</f>
        <v/>
      </c>
      <c r="AD44" s="21">
        <f>IF($C44="","",$AB44-$AC44)</f>
        <v/>
      </c>
      <c r="AE44" s="22">
        <f>IF($C44="","",$AD44/$C44)</f>
        <v/>
      </c>
      <c r="AF44" s="23">
        <f>IF($C44="","",IF($Y44+$Z44=0,"",$AD44/($Y44+$Z44)))</f>
        <v/>
      </c>
      <c r="AG44" s="20">
        <f>IF($C44="","",($Y44+$Z44)*$J44)</f>
        <v/>
      </c>
      <c r="AH44" s="20">
        <f>IF($C44="","",$C44*$J44)</f>
        <v/>
      </c>
      <c r="AI44" s="21">
        <f>IF($C44="","",$AD44*$J44)</f>
        <v/>
      </c>
      <c r="AJ44" s="15" t="n"/>
      <c r="AK44" s="15" t="n"/>
    </row>
    <row r="45">
      <c r="A45" s="15" t="n"/>
      <c r="B45" s="15" t="n"/>
      <c r="C45" s="16" t="n"/>
      <c r="D45" s="17" t="n"/>
      <c r="E45" s="18" t="n"/>
      <c r="F45" s="16" t="n"/>
      <c r="G45" s="16" t="n"/>
      <c r="H45" s="16" t="n"/>
      <c r="I45" s="19" t="n"/>
      <c r="J45" s="16" t="n"/>
      <c r="K45" s="20">
        <f>IF($C45="","",$C45*$D45)</f>
        <v/>
      </c>
      <c r="L45" s="20">
        <f>IF($C45="","",$C45*Настройки!$C$6)</f>
        <v/>
      </c>
      <c r="M45" s="20">
        <f>IF($C45="","",$G45+$C45*Настройки!$C$7)</f>
        <v/>
      </c>
      <c r="N45" s="20">
        <f>IF($C45="","",IF($H45="",$C45*Настройки!$C$8,$H45))</f>
        <v/>
      </c>
      <c r="O45" s="20">
        <f>IF($C45="","",$E45*Настройки!$C$11)</f>
        <v/>
      </c>
      <c r="P45" s="20">
        <f>IF($C45="","",$C45*Настройки!$C$9)</f>
        <v/>
      </c>
      <c r="Q45" s="20">
        <f>IF($C45="","",(1-Настройки!$C$10)*$G45)</f>
        <v/>
      </c>
      <c r="R45" s="20">
        <f>IF($C45="","",SUM($K45:$Q45))</f>
        <v/>
      </c>
      <c r="S45" s="20">
        <f>IF($C45="","",$I45*Настройки!$C$13)</f>
        <v/>
      </c>
      <c r="T45" s="20">
        <f>IF($C45="","",$F45/1000*Настройки!$C$14*Настройки!$C$15)</f>
        <v/>
      </c>
      <c r="U45" s="20">
        <f>IF($C45="","",$S45*Настройки!$C$16)</f>
        <v/>
      </c>
      <c r="V45" s="20">
        <f>IF($C45="","",$S45*Настройки!$C$17)</f>
        <v/>
      </c>
      <c r="W45" s="20">
        <f>IF($C45="","",$S45*Настройки!$C$18)</f>
        <v/>
      </c>
      <c r="X45" s="20">
        <f>IF($C45="","",IF($I45="",0,Настройки!$C$19))</f>
        <v/>
      </c>
      <c r="Y45" s="20">
        <f>IF($C45="","",SUM($S45:$X45))</f>
        <v/>
      </c>
      <c r="Z45" s="20">
        <f>IF($C45="","",$C45*Настройки!$C$21)</f>
        <v/>
      </c>
      <c r="AA45" s="20">
        <f>IF($C45="","",$R45+$Y45+$Z45)</f>
        <v/>
      </c>
      <c r="AB45" s="20">
        <f>IF($C45="","",$C45-$AA45)</f>
        <v/>
      </c>
      <c r="AC45" s="20">
        <f>IF($C45="","",$C45*Настройки!$C$22)</f>
        <v/>
      </c>
      <c r="AD45" s="21">
        <f>IF($C45="","",$AB45-$AC45)</f>
        <v/>
      </c>
      <c r="AE45" s="22">
        <f>IF($C45="","",$AD45/$C45)</f>
        <v/>
      </c>
      <c r="AF45" s="23">
        <f>IF($C45="","",IF($Y45+$Z45=0,"",$AD45/($Y45+$Z45)))</f>
        <v/>
      </c>
      <c r="AG45" s="20">
        <f>IF($C45="","",($Y45+$Z45)*$J45)</f>
        <v/>
      </c>
      <c r="AH45" s="20">
        <f>IF($C45="","",$C45*$J45)</f>
        <v/>
      </c>
      <c r="AI45" s="21">
        <f>IF($C45="","",$AD45*$J45)</f>
        <v/>
      </c>
      <c r="AJ45" s="15" t="n"/>
      <c r="AK45" s="15" t="n"/>
    </row>
    <row r="46">
      <c r="A46" s="15" t="n"/>
      <c r="B46" s="15" t="n"/>
      <c r="C46" s="16" t="n"/>
      <c r="D46" s="17" t="n"/>
      <c r="E46" s="18" t="n"/>
      <c r="F46" s="16" t="n"/>
      <c r="G46" s="16" t="n"/>
      <c r="H46" s="16" t="n"/>
      <c r="I46" s="19" t="n"/>
      <c r="J46" s="16" t="n"/>
      <c r="K46" s="20">
        <f>IF($C46="","",$C46*$D46)</f>
        <v/>
      </c>
      <c r="L46" s="20">
        <f>IF($C46="","",$C46*Настройки!$C$6)</f>
        <v/>
      </c>
      <c r="M46" s="20">
        <f>IF($C46="","",$G46+$C46*Настройки!$C$7)</f>
        <v/>
      </c>
      <c r="N46" s="20">
        <f>IF($C46="","",IF($H46="",$C46*Настройки!$C$8,$H46))</f>
        <v/>
      </c>
      <c r="O46" s="20">
        <f>IF($C46="","",$E46*Настройки!$C$11)</f>
        <v/>
      </c>
      <c r="P46" s="20">
        <f>IF($C46="","",$C46*Настройки!$C$9)</f>
        <v/>
      </c>
      <c r="Q46" s="20">
        <f>IF($C46="","",(1-Настройки!$C$10)*$G46)</f>
        <v/>
      </c>
      <c r="R46" s="20">
        <f>IF($C46="","",SUM($K46:$Q46))</f>
        <v/>
      </c>
      <c r="S46" s="20">
        <f>IF($C46="","",$I46*Настройки!$C$13)</f>
        <v/>
      </c>
      <c r="T46" s="20">
        <f>IF($C46="","",$F46/1000*Настройки!$C$14*Настройки!$C$15)</f>
        <v/>
      </c>
      <c r="U46" s="20">
        <f>IF($C46="","",$S46*Настройки!$C$16)</f>
        <v/>
      </c>
      <c r="V46" s="20">
        <f>IF($C46="","",$S46*Настройки!$C$17)</f>
        <v/>
      </c>
      <c r="W46" s="20">
        <f>IF($C46="","",$S46*Настройки!$C$18)</f>
        <v/>
      </c>
      <c r="X46" s="20">
        <f>IF($C46="","",IF($I46="",0,Настройки!$C$19))</f>
        <v/>
      </c>
      <c r="Y46" s="20">
        <f>IF($C46="","",SUM($S46:$X46))</f>
        <v/>
      </c>
      <c r="Z46" s="20">
        <f>IF($C46="","",$C46*Настройки!$C$21)</f>
        <v/>
      </c>
      <c r="AA46" s="20">
        <f>IF($C46="","",$R46+$Y46+$Z46)</f>
        <v/>
      </c>
      <c r="AB46" s="20">
        <f>IF($C46="","",$C46-$AA46)</f>
        <v/>
      </c>
      <c r="AC46" s="20">
        <f>IF($C46="","",$C46*Настройки!$C$22)</f>
        <v/>
      </c>
      <c r="AD46" s="21">
        <f>IF($C46="","",$AB46-$AC46)</f>
        <v/>
      </c>
      <c r="AE46" s="22">
        <f>IF($C46="","",$AD46/$C46)</f>
        <v/>
      </c>
      <c r="AF46" s="23">
        <f>IF($C46="","",IF($Y46+$Z46=0,"",$AD46/($Y46+$Z46)))</f>
        <v/>
      </c>
      <c r="AG46" s="20">
        <f>IF($C46="","",($Y46+$Z46)*$J46)</f>
        <v/>
      </c>
      <c r="AH46" s="20">
        <f>IF($C46="","",$C46*$J46)</f>
        <v/>
      </c>
      <c r="AI46" s="21">
        <f>IF($C46="","",$AD46*$J46)</f>
        <v/>
      </c>
      <c r="AJ46" s="15" t="n"/>
      <c r="AK46" s="15" t="n"/>
    </row>
    <row r="47">
      <c r="A47" s="15" t="n"/>
      <c r="B47" s="15" t="n"/>
      <c r="C47" s="16" t="n"/>
      <c r="D47" s="17" t="n"/>
      <c r="E47" s="18" t="n"/>
      <c r="F47" s="16" t="n"/>
      <c r="G47" s="16" t="n"/>
      <c r="H47" s="16" t="n"/>
      <c r="I47" s="19" t="n"/>
      <c r="J47" s="16" t="n"/>
      <c r="K47" s="20">
        <f>IF($C47="","",$C47*$D47)</f>
        <v/>
      </c>
      <c r="L47" s="20">
        <f>IF($C47="","",$C47*Настройки!$C$6)</f>
        <v/>
      </c>
      <c r="M47" s="20">
        <f>IF($C47="","",$G47+$C47*Настройки!$C$7)</f>
        <v/>
      </c>
      <c r="N47" s="20">
        <f>IF($C47="","",IF($H47="",$C47*Настройки!$C$8,$H47))</f>
        <v/>
      </c>
      <c r="O47" s="20">
        <f>IF($C47="","",$E47*Настройки!$C$11)</f>
        <v/>
      </c>
      <c r="P47" s="20">
        <f>IF($C47="","",$C47*Настройки!$C$9)</f>
        <v/>
      </c>
      <c r="Q47" s="20">
        <f>IF($C47="","",(1-Настройки!$C$10)*$G47)</f>
        <v/>
      </c>
      <c r="R47" s="20">
        <f>IF($C47="","",SUM($K47:$Q47))</f>
        <v/>
      </c>
      <c r="S47" s="20">
        <f>IF($C47="","",$I47*Настройки!$C$13)</f>
        <v/>
      </c>
      <c r="T47" s="20">
        <f>IF($C47="","",$F47/1000*Настройки!$C$14*Настройки!$C$15)</f>
        <v/>
      </c>
      <c r="U47" s="20">
        <f>IF($C47="","",$S47*Настройки!$C$16)</f>
        <v/>
      </c>
      <c r="V47" s="20">
        <f>IF($C47="","",$S47*Настройки!$C$17)</f>
        <v/>
      </c>
      <c r="W47" s="20">
        <f>IF($C47="","",$S47*Настройки!$C$18)</f>
        <v/>
      </c>
      <c r="X47" s="20">
        <f>IF($C47="","",IF($I47="",0,Настройки!$C$19))</f>
        <v/>
      </c>
      <c r="Y47" s="20">
        <f>IF($C47="","",SUM($S47:$X47))</f>
        <v/>
      </c>
      <c r="Z47" s="20">
        <f>IF($C47="","",$C47*Настройки!$C$21)</f>
        <v/>
      </c>
      <c r="AA47" s="20">
        <f>IF($C47="","",$R47+$Y47+$Z47)</f>
        <v/>
      </c>
      <c r="AB47" s="20">
        <f>IF($C47="","",$C47-$AA47)</f>
        <v/>
      </c>
      <c r="AC47" s="20">
        <f>IF($C47="","",$C47*Настройки!$C$22)</f>
        <v/>
      </c>
      <c r="AD47" s="21">
        <f>IF($C47="","",$AB47-$AC47)</f>
        <v/>
      </c>
      <c r="AE47" s="22">
        <f>IF($C47="","",$AD47/$C47)</f>
        <v/>
      </c>
      <c r="AF47" s="23">
        <f>IF($C47="","",IF($Y47+$Z47=0,"",$AD47/($Y47+$Z47)))</f>
        <v/>
      </c>
      <c r="AG47" s="20">
        <f>IF($C47="","",($Y47+$Z47)*$J47)</f>
        <v/>
      </c>
      <c r="AH47" s="20">
        <f>IF($C47="","",$C47*$J47)</f>
        <v/>
      </c>
      <c r="AI47" s="21">
        <f>IF($C47="","",$AD47*$J47)</f>
        <v/>
      </c>
      <c r="AJ47" s="15" t="n"/>
      <c r="AK47" s="15" t="n"/>
    </row>
    <row r="48">
      <c r="A48" s="15" t="n"/>
      <c r="B48" s="15" t="n"/>
      <c r="C48" s="16" t="n"/>
      <c r="D48" s="17" t="n"/>
      <c r="E48" s="18" t="n"/>
      <c r="F48" s="16" t="n"/>
      <c r="G48" s="16" t="n"/>
      <c r="H48" s="16" t="n"/>
      <c r="I48" s="19" t="n"/>
      <c r="J48" s="16" t="n"/>
      <c r="K48" s="20">
        <f>IF($C48="","",$C48*$D48)</f>
        <v/>
      </c>
      <c r="L48" s="20">
        <f>IF($C48="","",$C48*Настройки!$C$6)</f>
        <v/>
      </c>
      <c r="M48" s="20">
        <f>IF($C48="","",$G48+$C48*Настройки!$C$7)</f>
        <v/>
      </c>
      <c r="N48" s="20">
        <f>IF($C48="","",IF($H48="",$C48*Настройки!$C$8,$H48))</f>
        <v/>
      </c>
      <c r="O48" s="20">
        <f>IF($C48="","",$E48*Настройки!$C$11)</f>
        <v/>
      </c>
      <c r="P48" s="20">
        <f>IF($C48="","",$C48*Настройки!$C$9)</f>
        <v/>
      </c>
      <c r="Q48" s="20">
        <f>IF($C48="","",(1-Настройки!$C$10)*$G48)</f>
        <v/>
      </c>
      <c r="R48" s="20">
        <f>IF($C48="","",SUM($K48:$Q48))</f>
        <v/>
      </c>
      <c r="S48" s="20">
        <f>IF($C48="","",$I48*Настройки!$C$13)</f>
        <v/>
      </c>
      <c r="T48" s="20">
        <f>IF($C48="","",$F48/1000*Настройки!$C$14*Настройки!$C$15)</f>
        <v/>
      </c>
      <c r="U48" s="20">
        <f>IF($C48="","",$S48*Настройки!$C$16)</f>
        <v/>
      </c>
      <c r="V48" s="20">
        <f>IF($C48="","",$S48*Настройки!$C$17)</f>
        <v/>
      </c>
      <c r="W48" s="20">
        <f>IF($C48="","",$S48*Настройки!$C$18)</f>
        <v/>
      </c>
      <c r="X48" s="20">
        <f>IF($C48="","",IF($I48="",0,Настройки!$C$19))</f>
        <v/>
      </c>
      <c r="Y48" s="20">
        <f>IF($C48="","",SUM($S48:$X48))</f>
        <v/>
      </c>
      <c r="Z48" s="20">
        <f>IF($C48="","",$C48*Настройки!$C$21)</f>
        <v/>
      </c>
      <c r="AA48" s="20">
        <f>IF($C48="","",$R48+$Y48+$Z48)</f>
        <v/>
      </c>
      <c r="AB48" s="20">
        <f>IF($C48="","",$C48-$AA48)</f>
        <v/>
      </c>
      <c r="AC48" s="20">
        <f>IF($C48="","",$C48*Настройки!$C$22)</f>
        <v/>
      </c>
      <c r="AD48" s="21">
        <f>IF($C48="","",$AB48-$AC48)</f>
        <v/>
      </c>
      <c r="AE48" s="22">
        <f>IF($C48="","",$AD48/$C48)</f>
        <v/>
      </c>
      <c r="AF48" s="23">
        <f>IF($C48="","",IF($Y48+$Z48=0,"",$AD48/($Y48+$Z48)))</f>
        <v/>
      </c>
      <c r="AG48" s="20">
        <f>IF($C48="","",($Y48+$Z48)*$J48)</f>
        <v/>
      </c>
      <c r="AH48" s="20">
        <f>IF($C48="","",$C48*$J48)</f>
        <v/>
      </c>
      <c r="AI48" s="21">
        <f>IF($C48="","",$AD48*$J48)</f>
        <v/>
      </c>
      <c r="AJ48" s="15" t="n"/>
      <c r="AK48" s="15" t="n"/>
    </row>
    <row r="49">
      <c r="A49" s="15" t="n"/>
      <c r="B49" s="15" t="n"/>
      <c r="C49" s="16" t="n"/>
      <c r="D49" s="17" t="n"/>
      <c r="E49" s="18" t="n"/>
      <c r="F49" s="16" t="n"/>
      <c r="G49" s="16" t="n"/>
      <c r="H49" s="16" t="n"/>
      <c r="I49" s="19" t="n"/>
      <c r="J49" s="16" t="n"/>
      <c r="K49" s="20">
        <f>IF($C49="","",$C49*$D49)</f>
        <v/>
      </c>
      <c r="L49" s="20">
        <f>IF($C49="","",$C49*Настройки!$C$6)</f>
        <v/>
      </c>
      <c r="M49" s="20">
        <f>IF($C49="","",$G49+$C49*Настройки!$C$7)</f>
        <v/>
      </c>
      <c r="N49" s="20">
        <f>IF($C49="","",IF($H49="",$C49*Настройки!$C$8,$H49))</f>
        <v/>
      </c>
      <c r="O49" s="20">
        <f>IF($C49="","",$E49*Настройки!$C$11)</f>
        <v/>
      </c>
      <c r="P49" s="20">
        <f>IF($C49="","",$C49*Настройки!$C$9)</f>
        <v/>
      </c>
      <c r="Q49" s="20">
        <f>IF($C49="","",(1-Настройки!$C$10)*$G49)</f>
        <v/>
      </c>
      <c r="R49" s="20">
        <f>IF($C49="","",SUM($K49:$Q49))</f>
        <v/>
      </c>
      <c r="S49" s="20">
        <f>IF($C49="","",$I49*Настройки!$C$13)</f>
        <v/>
      </c>
      <c r="T49" s="20">
        <f>IF($C49="","",$F49/1000*Настройки!$C$14*Настройки!$C$15)</f>
        <v/>
      </c>
      <c r="U49" s="20">
        <f>IF($C49="","",$S49*Настройки!$C$16)</f>
        <v/>
      </c>
      <c r="V49" s="20">
        <f>IF($C49="","",$S49*Настройки!$C$17)</f>
        <v/>
      </c>
      <c r="W49" s="20">
        <f>IF($C49="","",$S49*Настройки!$C$18)</f>
        <v/>
      </c>
      <c r="X49" s="20">
        <f>IF($C49="","",IF($I49="",0,Настройки!$C$19))</f>
        <v/>
      </c>
      <c r="Y49" s="20">
        <f>IF($C49="","",SUM($S49:$X49))</f>
        <v/>
      </c>
      <c r="Z49" s="20">
        <f>IF($C49="","",$C49*Настройки!$C$21)</f>
        <v/>
      </c>
      <c r="AA49" s="20">
        <f>IF($C49="","",$R49+$Y49+$Z49)</f>
        <v/>
      </c>
      <c r="AB49" s="20">
        <f>IF($C49="","",$C49-$AA49)</f>
        <v/>
      </c>
      <c r="AC49" s="20">
        <f>IF($C49="","",$C49*Настройки!$C$22)</f>
        <v/>
      </c>
      <c r="AD49" s="21">
        <f>IF($C49="","",$AB49-$AC49)</f>
        <v/>
      </c>
      <c r="AE49" s="22">
        <f>IF($C49="","",$AD49/$C49)</f>
        <v/>
      </c>
      <c r="AF49" s="23">
        <f>IF($C49="","",IF($Y49+$Z49=0,"",$AD49/($Y49+$Z49)))</f>
        <v/>
      </c>
      <c r="AG49" s="20">
        <f>IF($C49="","",($Y49+$Z49)*$J49)</f>
        <v/>
      </c>
      <c r="AH49" s="20">
        <f>IF($C49="","",$C49*$J49)</f>
        <v/>
      </c>
      <c r="AI49" s="21">
        <f>IF($C49="","",$AD49*$J49)</f>
        <v/>
      </c>
      <c r="AJ49" s="15" t="n"/>
      <c r="AK49" s="15" t="n"/>
    </row>
    <row r="50">
      <c r="A50" s="15" t="n"/>
      <c r="B50" s="15" t="n"/>
      <c r="C50" s="16" t="n"/>
      <c r="D50" s="17" t="n"/>
      <c r="E50" s="18" t="n"/>
      <c r="F50" s="16" t="n"/>
      <c r="G50" s="16" t="n"/>
      <c r="H50" s="16" t="n"/>
      <c r="I50" s="19" t="n"/>
      <c r="J50" s="16" t="n"/>
      <c r="K50" s="20">
        <f>IF($C50="","",$C50*$D50)</f>
        <v/>
      </c>
      <c r="L50" s="20">
        <f>IF($C50="","",$C50*Настройки!$C$6)</f>
        <v/>
      </c>
      <c r="M50" s="20">
        <f>IF($C50="","",$G50+$C50*Настройки!$C$7)</f>
        <v/>
      </c>
      <c r="N50" s="20">
        <f>IF($C50="","",IF($H50="",$C50*Настройки!$C$8,$H50))</f>
        <v/>
      </c>
      <c r="O50" s="20">
        <f>IF($C50="","",$E50*Настройки!$C$11)</f>
        <v/>
      </c>
      <c r="P50" s="20">
        <f>IF($C50="","",$C50*Настройки!$C$9)</f>
        <v/>
      </c>
      <c r="Q50" s="20">
        <f>IF($C50="","",(1-Настройки!$C$10)*$G50)</f>
        <v/>
      </c>
      <c r="R50" s="20">
        <f>IF($C50="","",SUM($K50:$Q50))</f>
        <v/>
      </c>
      <c r="S50" s="20">
        <f>IF($C50="","",$I50*Настройки!$C$13)</f>
        <v/>
      </c>
      <c r="T50" s="20">
        <f>IF($C50="","",$F50/1000*Настройки!$C$14*Настройки!$C$15)</f>
        <v/>
      </c>
      <c r="U50" s="20">
        <f>IF($C50="","",$S50*Настройки!$C$16)</f>
        <v/>
      </c>
      <c r="V50" s="20">
        <f>IF($C50="","",$S50*Настройки!$C$17)</f>
        <v/>
      </c>
      <c r="W50" s="20">
        <f>IF($C50="","",$S50*Настройки!$C$18)</f>
        <v/>
      </c>
      <c r="X50" s="20">
        <f>IF($C50="","",IF($I50="",0,Настройки!$C$19))</f>
        <v/>
      </c>
      <c r="Y50" s="20">
        <f>IF($C50="","",SUM($S50:$X50))</f>
        <v/>
      </c>
      <c r="Z50" s="20">
        <f>IF($C50="","",$C50*Настройки!$C$21)</f>
        <v/>
      </c>
      <c r="AA50" s="20">
        <f>IF($C50="","",$R50+$Y50+$Z50)</f>
        <v/>
      </c>
      <c r="AB50" s="20">
        <f>IF($C50="","",$C50-$AA50)</f>
        <v/>
      </c>
      <c r="AC50" s="20">
        <f>IF($C50="","",$C50*Настройки!$C$22)</f>
        <v/>
      </c>
      <c r="AD50" s="21">
        <f>IF($C50="","",$AB50-$AC50)</f>
        <v/>
      </c>
      <c r="AE50" s="22">
        <f>IF($C50="","",$AD50/$C50)</f>
        <v/>
      </c>
      <c r="AF50" s="23">
        <f>IF($C50="","",IF($Y50+$Z50=0,"",$AD50/($Y50+$Z50)))</f>
        <v/>
      </c>
      <c r="AG50" s="20">
        <f>IF($C50="","",($Y50+$Z50)*$J50)</f>
        <v/>
      </c>
      <c r="AH50" s="20">
        <f>IF($C50="","",$C50*$J50)</f>
        <v/>
      </c>
      <c r="AI50" s="21">
        <f>IF($C50="","",$AD50*$J50)</f>
        <v/>
      </c>
      <c r="AJ50" s="15" t="n"/>
      <c r="AK50" s="15" t="n"/>
    </row>
    <row r="51">
      <c r="A51" s="15" t="n"/>
      <c r="B51" s="15" t="n"/>
      <c r="C51" s="16" t="n"/>
      <c r="D51" s="17" t="n"/>
      <c r="E51" s="18" t="n"/>
      <c r="F51" s="16" t="n"/>
      <c r="G51" s="16" t="n"/>
      <c r="H51" s="16" t="n"/>
      <c r="I51" s="19" t="n"/>
      <c r="J51" s="16" t="n"/>
      <c r="K51" s="20">
        <f>IF($C51="","",$C51*$D51)</f>
        <v/>
      </c>
      <c r="L51" s="20">
        <f>IF($C51="","",$C51*Настройки!$C$6)</f>
        <v/>
      </c>
      <c r="M51" s="20">
        <f>IF($C51="","",$G51+$C51*Настройки!$C$7)</f>
        <v/>
      </c>
      <c r="N51" s="20">
        <f>IF($C51="","",IF($H51="",$C51*Настройки!$C$8,$H51))</f>
        <v/>
      </c>
      <c r="O51" s="20">
        <f>IF($C51="","",$E51*Настройки!$C$11)</f>
        <v/>
      </c>
      <c r="P51" s="20">
        <f>IF($C51="","",$C51*Настройки!$C$9)</f>
        <v/>
      </c>
      <c r="Q51" s="20">
        <f>IF($C51="","",(1-Настройки!$C$10)*$G51)</f>
        <v/>
      </c>
      <c r="R51" s="20">
        <f>IF($C51="","",SUM($K51:$Q51))</f>
        <v/>
      </c>
      <c r="S51" s="20">
        <f>IF($C51="","",$I51*Настройки!$C$13)</f>
        <v/>
      </c>
      <c r="T51" s="20">
        <f>IF($C51="","",$F51/1000*Настройки!$C$14*Настройки!$C$15)</f>
        <v/>
      </c>
      <c r="U51" s="20">
        <f>IF($C51="","",$S51*Настройки!$C$16)</f>
        <v/>
      </c>
      <c r="V51" s="20">
        <f>IF($C51="","",$S51*Настройки!$C$17)</f>
        <v/>
      </c>
      <c r="W51" s="20">
        <f>IF($C51="","",$S51*Настройки!$C$18)</f>
        <v/>
      </c>
      <c r="X51" s="20">
        <f>IF($C51="","",IF($I51="",0,Настройки!$C$19))</f>
        <v/>
      </c>
      <c r="Y51" s="20">
        <f>IF($C51="","",SUM($S51:$X51))</f>
        <v/>
      </c>
      <c r="Z51" s="20">
        <f>IF($C51="","",$C51*Настройки!$C$21)</f>
        <v/>
      </c>
      <c r="AA51" s="20">
        <f>IF($C51="","",$R51+$Y51+$Z51)</f>
        <v/>
      </c>
      <c r="AB51" s="20">
        <f>IF($C51="","",$C51-$AA51)</f>
        <v/>
      </c>
      <c r="AC51" s="20">
        <f>IF($C51="","",$C51*Настройки!$C$22)</f>
        <v/>
      </c>
      <c r="AD51" s="21">
        <f>IF($C51="","",$AB51-$AC51)</f>
        <v/>
      </c>
      <c r="AE51" s="22">
        <f>IF($C51="","",$AD51/$C51)</f>
        <v/>
      </c>
      <c r="AF51" s="23">
        <f>IF($C51="","",IF($Y51+$Z51=0,"",$AD51/($Y51+$Z51)))</f>
        <v/>
      </c>
      <c r="AG51" s="20">
        <f>IF($C51="","",($Y51+$Z51)*$J51)</f>
        <v/>
      </c>
      <c r="AH51" s="20">
        <f>IF($C51="","",$C51*$J51)</f>
        <v/>
      </c>
      <c r="AI51" s="21">
        <f>IF($C51="","",$AD51*$J51)</f>
        <v/>
      </c>
      <c r="AJ51" s="15" t="n"/>
      <c r="AK51" s="15" t="n"/>
    </row>
    <row r="52">
      <c r="A52" s="15" t="n"/>
      <c r="B52" s="15" t="n"/>
      <c r="C52" s="16" t="n"/>
      <c r="D52" s="17" t="n"/>
      <c r="E52" s="18" t="n"/>
      <c r="F52" s="16" t="n"/>
      <c r="G52" s="16" t="n"/>
      <c r="H52" s="16" t="n"/>
      <c r="I52" s="19" t="n"/>
      <c r="J52" s="16" t="n"/>
      <c r="K52" s="20">
        <f>IF($C52="","",$C52*$D52)</f>
        <v/>
      </c>
      <c r="L52" s="20">
        <f>IF($C52="","",$C52*Настройки!$C$6)</f>
        <v/>
      </c>
      <c r="M52" s="20">
        <f>IF($C52="","",$G52+$C52*Настройки!$C$7)</f>
        <v/>
      </c>
      <c r="N52" s="20">
        <f>IF($C52="","",IF($H52="",$C52*Настройки!$C$8,$H52))</f>
        <v/>
      </c>
      <c r="O52" s="20">
        <f>IF($C52="","",$E52*Настройки!$C$11)</f>
        <v/>
      </c>
      <c r="P52" s="20">
        <f>IF($C52="","",$C52*Настройки!$C$9)</f>
        <v/>
      </c>
      <c r="Q52" s="20">
        <f>IF($C52="","",(1-Настройки!$C$10)*$G52)</f>
        <v/>
      </c>
      <c r="R52" s="20">
        <f>IF($C52="","",SUM($K52:$Q52))</f>
        <v/>
      </c>
      <c r="S52" s="20">
        <f>IF($C52="","",$I52*Настройки!$C$13)</f>
        <v/>
      </c>
      <c r="T52" s="20">
        <f>IF($C52="","",$F52/1000*Настройки!$C$14*Настройки!$C$15)</f>
        <v/>
      </c>
      <c r="U52" s="20">
        <f>IF($C52="","",$S52*Настройки!$C$16)</f>
        <v/>
      </c>
      <c r="V52" s="20">
        <f>IF($C52="","",$S52*Настройки!$C$17)</f>
        <v/>
      </c>
      <c r="W52" s="20">
        <f>IF($C52="","",$S52*Настройки!$C$18)</f>
        <v/>
      </c>
      <c r="X52" s="20">
        <f>IF($C52="","",IF($I52="",0,Настройки!$C$19))</f>
        <v/>
      </c>
      <c r="Y52" s="20">
        <f>IF($C52="","",SUM($S52:$X52))</f>
        <v/>
      </c>
      <c r="Z52" s="20">
        <f>IF($C52="","",$C52*Настройки!$C$21)</f>
        <v/>
      </c>
      <c r="AA52" s="20">
        <f>IF($C52="","",$R52+$Y52+$Z52)</f>
        <v/>
      </c>
      <c r="AB52" s="20">
        <f>IF($C52="","",$C52-$AA52)</f>
        <v/>
      </c>
      <c r="AC52" s="20">
        <f>IF($C52="","",$C52*Настройки!$C$22)</f>
        <v/>
      </c>
      <c r="AD52" s="21">
        <f>IF($C52="","",$AB52-$AC52)</f>
        <v/>
      </c>
      <c r="AE52" s="22">
        <f>IF($C52="","",$AD52/$C52)</f>
        <v/>
      </c>
      <c r="AF52" s="23">
        <f>IF($C52="","",IF($Y52+$Z52=0,"",$AD52/($Y52+$Z52)))</f>
        <v/>
      </c>
      <c r="AG52" s="20">
        <f>IF($C52="","",($Y52+$Z52)*$J52)</f>
        <v/>
      </c>
      <c r="AH52" s="20">
        <f>IF($C52="","",$C52*$J52)</f>
        <v/>
      </c>
      <c r="AI52" s="21">
        <f>IF($C52="","",$AD52*$J52)</f>
        <v/>
      </c>
      <c r="AJ52" s="15" t="n"/>
      <c r="AK52" s="15" t="n"/>
    </row>
    <row r="53">
      <c r="A53" s="15" t="n"/>
      <c r="B53" s="15" t="n"/>
      <c r="C53" s="16" t="n"/>
      <c r="D53" s="17" t="n"/>
      <c r="E53" s="18" t="n"/>
      <c r="F53" s="16" t="n"/>
      <c r="G53" s="16" t="n"/>
      <c r="H53" s="16" t="n"/>
      <c r="I53" s="19" t="n"/>
      <c r="J53" s="16" t="n"/>
      <c r="K53" s="20">
        <f>IF($C53="","",$C53*$D53)</f>
        <v/>
      </c>
      <c r="L53" s="20">
        <f>IF($C53="","",$C53*Настройки!$C$6)</f>
        <v/>
      </c>
      <c r="M53" s="20">
        <f>IF($C53="","",$G53+$C53*Настройки!$C$7)</f>
        <v/>
      </c>
      <c r="N53" s="20">
        <f>IF($C53="","",IF($H53="",$C53*Настройки!$C$8,$H53))</f>
        <v/>
      </c>
      <c r="O53" s="20">
        <f>IF($C53="","",$E53*Настройки!$C$11)</f>
        <v/>
      </c>
      <c r="P53" s="20">
        <f>IF($C53="","",$C53*Настройки!$C$9)</f>
        <v/>
      </c>
      <c r="Q53" s="20">
        <f>IF($C53="","",(1-Настройки!$C$10)*$G53)</f>
        <v/>
      </c>
      <c r="R53" s="20">
        <f>IF($C53="","",SUM($K53:$Q53))</f>
        <v/>
      </c>
      <c r="S53" s="20">
        <f>IF($C53="","",$I53*Настройки!$C$13)</f>
        <v/>
      </c>
      <c r="T53" s="20">
        <f>IF($C53="","",$F53/1000*Настройки!$C$14*Настройки!$C$15)</f>
        <v/>
      </c>
      <c r="U53" s="20">
        <f>IF($C53="","",$S53*Настройки!$C$16)</f>
        <v/>
      </c>
      <c r="V53" s="20">
        <f>IF($C53="","",$S53*Настройки!$C$17)</f>
        <v/>
      </c>
      <c r="W53" s="20">
        <f>IF($C53="","",$S53*Настройки!$C$18)</f>
        <v/>
      </c>
      <c r="X53" s="20">
        <f>IF($C53="","",IF($I53="",0,Настройки!$C$19))</f>
        <v/>
      </c>
      <c r="Y53" s="20">
        <f>IF($C53="","",SUM($S53:$X53))</f>
        <v/>
      </c>
      <c r="Z53" s="20">
        <f>IF($C53="","",$C53*Настройки!$C$21)</f>
        <v/>
      </c>
      <c r="AA53" s="20">
        <f>IF($C53="","",$R53+$Y53+$Z53)</f>
        <v/>
      </c>
      <c r="AB53" s="20">
        <f>IF($C53="","",$C53-$AA53)</f>
        <v/>
      </c>
      <c r="AC53" s="20">
        <f>IF($C53="","",$C53*Настройки!$C$22)</f>
        <v/>
      </c>
      <c r="AD53" s="21">
        <f>IF($C53="","",$AB53-$AC53)</f>
        <v/>
      </c>
      <c r="AE53" s="22">
        <f>IF($C53="","",$AD53/$C53)</f>
        <v/>
      </c>
      <c r="AF53" s="23">
        <f>IF($C53="","",IF($Y53+$Z53=0,"",$AD53/($Y53+$Z53)))</f>
        <v/>
      </c>
      <c r="AG53" s="20">
        <f>IF($C53="","",($Y53+$Z53)*$J53)</f>
        <v/>
      </c>
      <c r="AH53" s="20">
        <f>IF($C53="","",$C53*$J53)</f>
        <v/>
      </c>
      <c r="AI53" s="21">
        <f>IF($C53="","",$AD53*$J53)</f>
        <v/>
      </c>
      <c r="AJ53" s="15" t="n"/>
      <c r="AK53" s="15" t="n"/>
    </row>
    <row r="54">
      <c r="A54" s="15" t="n"/>
      <c r="B54" s="15" t="n"/>
      <c r="C54" s="16" t="n"/>
      <c r="D54" s="17" t="n"/>
      <c r="E54" s="18" t="n"/>
      <c r="F54" s="16" t="n"/>
      <c r="G54" s="16" t="n"/>
      <c r="H54" s="16" t="n"/>
      <c r="I54" s="19" t="n"/>
      <c r="J54" s="16" t="n"/>
      <c r="K54" s="20">
        <f>IF($C54="","",$C54*$D54)</f>
        <v/>
      </c>
      <c r="L54" s="20">
        <f>IF($C54="","",$C54*Настройки!$C$6)</f>
        <v/>
      </c>
      <c r="M54" s="20">
        <f>IF($C54="","",$G54+$C54*Настройки!$C$7)</f>
        <v/>
      </c>
      <c r="N54" s="20">
        <f>IF($C54="","",IF($H54="",$C54*Настройки!$C$8,$H54))</f>
        <v/>
      </c>
      <c r="O54" s="20">
        <f>IF($C54="","",$E54*Настройки!$C$11)</f>
        <v/>
      </c>
      <c r="P54" s="20">
        <f>IF($C54="","",$C54*Настройки!$C$9)</f>
        <v/>
      </c>
      <c r="Q54" s="20">
        <f>IF($C54="","",(1-Настройки!$C$10)*$G54)</f>
        <v/>
      </c>
      <c r="R54" s="20">
        <f>IF($C54="","",SUM($K54:$Q54))</f>
        <v/>
      </c>
      <c r="S54" s="20">
        <f>IF($C54="","",$I54*Настройки!$C$13)</f>
        <v/>
      </c>
      <c r="T54" s="20">
        <f>IF($C54="","",$F54/1000*Настройки!$C$14*Настройки!$C$15)</f>
        <v/>
      </c>
      <c r="U54" s="20">
        <f>IF($C54="","",$S54*Настройки!$C$16)</f>
        <v/>
      </c>
      <c r="V54" s="20">
        <f>IF($C54="","",$S54*Настройки!$C$17)</f>
        <v/>
      </c>
      <c r="W54" s="20">
        <f>IF($C54="","",$S54*Настройки!$C$18)</f>
        <v/>
      </c>
      <c r="X54" s="20">
        <f>IF($C54="","",IF($I54="",0,Настройки!$C$19))</f>
        <v/>
      </c>
      <c r="Y54" s="20">
        <f>IF($C54="","",SUM($S54:$X54))</f>
        <v/>
      </c>
      <c r="Z54" s="20">
        <f>IF($C54="","",$C54*Настройки!$C$21)</f>
        <v/>
      </c>
      <c r="AA54" s="20">
        <f>IF($C54="","",$R54+$Y54+$Z54)</f>
        <v/>
      </c>
      <c r="AB54" s="20">
        <f>IF($C54="","",$C54-$AA54)</f>
        <v/>
      </c>
      <c r="AC54" s="20">
        <f>IF($C54="","",$C54*Настройки!$C$22)</f>
        <v/>
      </c>
      <c r="AD54" s="21">
        <f>IF($C54="","",$AB54-$AC54)</f>
        <v/>
      </c>
      <c r="AE54" s="22">
        <f>IF($C54="","",$AD54/$C54)</f>
        <v/>
      </c>
      <c r="AF54" s="23">
        <f>IF($C54="","",IF($Y54+$Z54=0,"",$AD54/($Y54+$Z54)))</f>
        <v/>
      </c>
      <c r="AG54" s="20">
        <f>IF($C54="","",($Y54+$Z54)*$J54)</f>
        <v/>
      </c>
      <c r="AH54" s="20">
        <f>IF($C54="","",$C54*$J54)</f>
        <v/>
      </c>
      <c r="AI54" s="21">
        <f>IF($C54="","",$AD54*$J54)</f>
        <v/>
      </c>
      <c r="AJ54" s="15" t="n"/>
      <c r="AK54" s="15" t="n"/>
    </row>
    <row r="55">
      <c r="A55" s="15" t="n"/>
      <c r="B55" s="15" t="n"/>
      <c r="C55" s="16" t="n"/>
      <c r="D55" s="17" t="n"/>
      <c r="E55" s="18" t="n"/>
      <c r="F55" s="16" t="n"/>
      <c r="G55" s="16" t="n"/>
      <c r="H55" s="16" t="n"/>
      <c r="I55" s="19" t="n"/>
      <c r="J55" s="16" t="n"/>
      <c r="K55" s="20">
        <f>IF($C55="","",$C55*$D55)</f>
        <v/>
      </c>
      <c r="L55" s="20">
        <f>IF($C55="","",$C55*Настройки!$C$6)</f>
        <v/>
      </c>
      <c r="M55" s="20">
        <f>IF($C55="","",$G55+$C55*Настройки!$C$7)</f>
        <v/>
      </c>
      <c r="N55" s="20">
        <f>IF($C55="","",IF($H55="",$C55*Настройки!$C$8,$H55))</f>
        <v/>
      </c>
      <c r="O55" s="20">
        <f>IF($C55="","",$E55*Настройки!$C$11)</f>
        <v/>
      </c>
      <c r="P55" s="20">
        <f>IF($C55="","",$C55*Настройки!$C$9)</f>
        <v/>
      </c>
      <c r="Q55" s="20">
        <f>IF($C55="","",(1-Настройки!$C$10)*$G55)</f>
        <v/>
      </c>
      <c r="R55" s="20">
        <f>IF($C55="","",SUM($K55:$Q55))</f>
        <v/>
      </c>
      <c r="S55" s="20">
        <f>IF($C55="","",$I55*Настройки!$C$13)</f>
        <v/>
      </c>
      <c r="T55" s="20">
        <f>IF($C55="","",$F55/1000*Настройки!$C$14*Настройки!$C$15)</f>
        <v/>
      </c>
      <c r="U55" s="20">
        <f>IF($C55="","",$S55*Настройки!$C$16)</f>
        <v/>
      </c>
      <c r="V55" s="20">
        <f>IF($C55="","",$S55*Настройки!$C$17)</f>
        <v/>
      </c>
      <c r="W55" s="20">
        <f>IF($C55="","",$S55*Настройки!$C$18)</f>
        <v/>
      </c>
      <c r="X55" s="20">
        <f>IF($C55="","",IF($I55="",0,Настройки!$C$19))</f>
        <v/>
      </c>
      <c r="Y55" s="20">
        <f>IF($C55="","",SUM($S55:$X55))</f>
        <v/>
      </c>
      <c r="Z55" s="20">
        <f>IF($C55="","",$C55*Настройки!$C$21)</f>
        <v/>
      </c>
      <c r="AA55" s="20">
        <f>IF($C55="","",$R55+$Y55+$Z55)</f>
        <v/>
      </c>
      <c r="AB55" s="20">
        <f>IF($C55="","",$C55-$AA55)</f>
        <v/>
      </c>
      <c r="AC55" s="20">
        <f>IF($C55="","",$C55*Настройки!$C$22)</f>
        <v/>
      </c>
      <c r="AD55" s="21">
        <f>IF($C55="","",$AB55-$AC55)</f>
        <v/>
      </c>
      <c r="AE55" s="22">
        <f>IF($C55="","",$AD55/$C55)</f>
        <v/>
      </c>
      <c r="AF55" s="23">
        <f>IF($C55="","",IF($Y55+$Z55=0,"",$AD55/($Y55+$Z55)))</f>
        <v/>
      </c>
      <c r="AG55" s="20">
        <f>IF($C55="","",($Y55+$Z55)*$J55)</f>
        <v/>
      </c>
      <c r="AH55" s="20">
        <f>IF($C55="","",$C55*$J55)</f>
        <v/>
      </c>
      <c r="AI55" s="21">
        <f>IF($C55="","",$AD55*$J55)</f>
        <v/>
      </c>
      <c r="AJ55" s="15" t="n"/>
      <c r="AK55" s="15" t="n"/>
    </row>
    <row r="56">
      <c r="A56" s="15" t="n"/>
      <c r="B56" s="15" t="n"/>
      <c r="C56" s="16" t="n"/>
      <c r="D56" s="17" t="n"/>
      <c r="E56" s="18" t="n"/>
      <c r="F56" s="16" t="n"/>
      <c r="G56" s="16" t="n"/>
      <c r="H56" s="16" t="n"/>
      <c r="I56" s="19" t="n"/>
      <c r="J56" s="16" t="n"/>
      <c r="K56" s="20">
        <f>IF($C56="","",$C56*$D56)</f>
        <v/>
      </c>
      <c r="L56" s="20">
        <f>IF($C56="","",$C56*Настройки!$C$6)</f>
        <v/>
      </c>
      <c r="M56" s="20">
        <f>IF($C56="","",$G56+$C56*Настройки!$C$7)</f>
        <v/>
      </c>
      <c r="N56" s="20">
        <f>IF($C56="","",IF($H56="",$C56*Настройки!$C$8,$H56))</f>
        <v/>
      </c>
      <c r="O56" s="20">
        <f>IF($C56="","",$E56*Настройки!$C$11)</f>
        <v/>
      </c>
      <c r="P56" s="20">
        <f>IF($C56="","",$C56*Настройки!$C$9)</f>
        <v/>
      </c>
      <c r="Q56" s="20">
        <f>IF($C56="","",(1-Настройки!$C$10)*$G56)</f>
        <v/>
      </c>
      <c r="R56" s="20">
        <f>IF($C56="","",SUM($K56:$Q56))</f>
        <v/>
      </c>
      <c r="S56" s="20">
        <f>IF($C56="","",$I56*Настройки!$C$13)</f>
        <v/>
      </c>
      <c r="T56" s="20">
        <f>IF($C56="","",$F56/1000*Настройки!$C$14*Настройки!$C$15)</f>
        <v/>
      </c>
      <c r="U56" s="20">
        <f>IF($C56="","",$S56*Настройки!$C$16)</f>
        <v/>
      </c>
      <c r="V56" s="20">
        <f>IF($C56="","",$S56*Настройки!$C$17)</f>
        <v/>
      </c>
      <c r="W56" s="20">
        <f>IF($C56="","",$S56*Настройки!$C$18)</f>
        <v/>
      </c>
      <c r="X56" s="20">
        <f>IF($C56="","",IF($I56="",0,Настройки!$C$19))</f>
        <v/>
      </c>
      <c r="Y56" s="20">
        <f>IF($C56="","",SUM($S56:$X56))</f>
        <v/>
      </c>
      <c r="Z56" s="20">
        <f>IF($C56="","",$C56*Настройки!$C$21)</f>
        <v/>
      </c>
      <c r="AA56" s="20">
        <f>IF($C56="","",$R56+$Y56+$Z56)</f>
        <v/>
      </c>
      <c r="AB56" s="20">
        <f>IF($C56="","",$C56-$AA56)</f>
        <v/>
      </c>
      <c r="AC56" s="20">
        <f>IF($C56="","",$C56*Настройки!$C$22)</f>
        <v/>
      </c>
      <c r="AD56" s="21">
        <f>IF($C56="","",$AB56-$AC56)</f>
        <v/>
      </c>
      <c r="AE56" s="22">
        <f>IF($C56="","",$AD56/$C56)</f>
        <v/>
      </c>
      <c r="AF56" s="23">
        <f>IF($C56="","",IF($Y56+$Z56=0,"",$AD56/($Y56+$Z56)))</f>
        <v/>
      </c>
      <c r="AG56" s="20">
        <f>IF($C56="","",($Y56+$Z56)*$J56)</f>
        <v/>
      </c>
      <c r="AH56" s="20">
        <f>IF($C56="","",$C56*$J56)</f>
        <v/>
      </c>
      <c r="AI56" s="21">
        <f>IF($C56="","",$AD56*$J56)</f>
        <v/>
      </c>
      <c r="AJ56" s="15" t="n"/>
      <c r="AK56" s="15" t="n"/>
    </row>
    <row r="57">
      <c r="A57" s="15" t="n"/>
      <c r="B57" s="15" t="n"/>
      <c r="C57" s="16" t="n"/>
      <c r="D57" s="17" t="n"/>
      <c r="E57" s="18" t="n"/>
      <c r="F57" s="16" t="n"/>
      <c r="G57" s="16" t="n"/>
      <c r="H57" s="16" t="n"/>
      <c r="I57" s="19" t="n"/>
      <c r="J57" s="16" t="n"/>
      <c r="K57" s="20">
        <f>IF($C57="","",$C57*$D57)</f>
        <v/>
      </c>
      <c r="L57" s="20">
        <f>IF($C57="","",$C57*Настройки!$C$6)</f>
        <v/>
      </c>
      <c r="M57" s="20">
        <f>IF($C57="","",$G57+$C57*Настройки!$C$7)</f>
        <v/>
      </c>
      <c r="N57" s="20">
        <f>IF($C57="","",IF($H57="",$C57*Настройки!$C$8,$H57))</f>
        <v/>
      </c>
      <c r="O57" s="20">
        <f>IF($C57="","",$E57*Настройки!$C$11)</f>
        <v/>
      </c>
      <c r="P57" s="20">
        <f>IF($C57="","",$C57*Настройки!$C$9)</f>
        <v/>
      </c>
      <c r="Q57" s="20">
        <f>IF($C57="","",(1-Настройки!$C$10)*$G57)</f>
        <v/>
      </c>
      <c r="R57" s="20">
        <f>IF($C57="","",SUM($K57:$Q57))</f>
        <v/>
      </c>
      <c r="S57" s="20">
        <f>IF($C57="","",$I57*Настройки!$C$13)</f>
        <v/>
      </c>
      <c r="T57" s="20">
        <f>IF($C57="","",$F57/1000*Настройки!$C$14*Настройки!$C$15)</f>
        <v/>
      </c>
      <c r="U57" s="20">
        <f>IF($C57="","",$S57*Настройки!$C$16)</f>
        <v/>
      </c>
      <c r="V57" s="20">
        <f>IF($C57="","",$S57*Настройки!$C$17)</f>
        <v/>
      </c>
      <c r="W57" s="20">
        <f>IF($C57="","",$S57*Настройки!$C$18)</f>
        <v/>
      </c>
      <c r="X57" s="20">
        <f>IF($C57="","",IF($I57="",0,Настройки!$C$19))</f>
        <v/>
      </c>
      <c r="Y57" s="20">
        <f>IF($C57="","",SUM($S57:$X57))</f>
        <v/>
      </c>
      <c r="Z57" s="20">
        <f>IF($C57="","",$C57*Настройки!$C$21)</f>
        <v/>
      </c>
      <c r="AA57" s="20">
        <f>IF($C57="","",$R57+$Y57+$Z57)</f>
        <v/>
      </c>
      <c r="AB57" s="20">
        <f>IF($C57="","",$C57-$AA57)</f>
        <v/>
      </c>
      <c r="AC57" s="20">
        <f>IF($C57="","",$C57*Настройки!$C$22)</f>
        <v/>
      </c>
      <c r="AD57" s="21">
        <f>IF($C57="","",$AB57-$AC57)</f>
        <v/>
      </c>
      <c r="AE57" s="22">
        <f>IF($C57="","",$AD57/$C57)</f>
        <v/>
      </c>
      <c r="AF57" s="23">
        <f>IF($C57="","",IF($Y57+$Z57=0,"",$AD57/($Y57+$Z57)))</f>
        <v/>
      </c>
      <c r="AG57" s="20">
        <f>IF($C57="","",($Y57+$Z57)*$J57)</f>
        <v/>
      </c>
      <c r="AH57" s="20">
        <f>IF($C57="","",$C57*$J57)</f>
        <v/>
      </c>
      <c r="AI57" s="21">
        <f>IF($C57="","",$AD57*$J57)</f>
        <v/>
      </c>
      <c r="AJ57" s="15" t="n"/>
      <c r="AK57" s="15" t="n"/>
    </row>
    <row r="58">
      <c r="A58" s="15" t="n"/>
      <c r="B58" s="15" t="n"/>
      <c r="C58" s="16" t="n"/>
      <c r="D58" s="17" t="n"/>
      <c r="E58" s="18" t="n"/>
      <c r="F58" s="16" t="n"/>
      <c r="G58" s="16" t="n"/>
      <c r="H58" s="16" t="n"/>
      <c r="I58" s="19" t="n"/>
      <c r="J58" s="16" t="n"/>
      <c r="K58" s="20">
        <f>IF($C58="","",$C58*$D58)</f>
        <v/>
      </c>
      <c r="L58" s="20">
        <f>IF($C58="","",$C58*Настройки!$C$6)</f>
        <v/>
      </c>
      <c r="M58" s="20">
        <f>IF($C58="","",$G58+$C58*Настройки!$C$7)</f>
        <v/>
      </c>
      <c r="N58" s="20">
        <f>IF($C58="","",IF($H58="",$C58*Настройки!$C$8,$H58))</f>
        <v/>
      </c>
      <c r="O58" s="20">
        <f>IF($C58="","",$E58*Настройки!$C$11)</f>
        <v/>
      </c>
      <c r="P58" s="20">
        <f>IF($C58="","",$C58*Настройки!$C$9)</f>
        <v/>
      </c>
      <c r="Q58" s="20">
        <f>IF($C58="","",(1-Настройки!$C$10)*$G58)</f>
        <v/>
      </c>
      <c r="R58" s="20">
        <f>IF($C58="","",SUM($K58:$Q58))</f>
        <v/>
      </c>
      <c r="S58" s="20">
        <f>IF($C58="","",$I58*Настройки!$C$13)</f>
        <v/>
      </c>
      <c r="T58" s="20">
        <f>IF($C58="","",$F58/1000*Настройки!$C$14*Настройки!$C$15)</f>
        <v/>
      </c>
      <c r="U58" s="20">
        <f>IF($C58="","",$S58*Настройки!$C$16)</f>
        <v/>
      </c>
      <c r="V58" s="20">
        <f>IF($C58="","",$S58*Настройки!$C$17)</f>
        <v/>
      </c>
      <c r="W58" s="20">
        <f>IF($C58="","",$S58*Настройки!$C$18)</f>
        <v/>
      </c>
      <c r="X58" s="20">
        <f>IF($C58="","",IF($I58="",0,Настройки!$C$19))</f>
        <v/>
      </c>
      <c r="Y58" s="20">
        <f>IF($C58="","",SUM($S58:$X58))</f>
        <v/>
      </c>
      <c r="Z58" s="20">
        <f>IF($C58="","",$C58*Настройки!$C$21)</f>
        <v/>
      </c>
      <c r="AA58" s="20">
        <f>IF($C58="","",$R58+$Y58+$Z58)</f>
        <v/>
      </c>
      <c r="AB58" s="20">
        <f>IF($C58="","",$C58-$AA58)</f>
        <v/>
      </c>
      <c r="AC58" s="20">
        <f>IF($C58="","",$C58*Настройки!$C$22)</f>
        <v/>
      </c>
      <c r="AD58" s="21">
        <f>IF($C58="","",$AB58-$AC58)</f>
        <v/>
      </c>
      <c r="AE58" s="22">
        <f>IF($C58="","",$AD58/$C58)</f>
        <v/>
      </c>
      <c r="AF58" s="23">
        <f>IF($C58="","",IF($Y58+$Z58=0,"",$AD58/($Y58+$Z58)))</f>
        <v/>
      </c>
      <c r="AG58" s="20">
        <f>IF($C58="","",($Y58+$Z58)*$J58)</f>
        <v/>
      </c>
      <c r="AH58" s="20">
        <f>IF($C58="","",$C58*$J58)</f>
        <v/>
      </c>
      <c r="AI58" s="21">
        <f>IF($C58="","",$AD58*$J58)</f>
        <v/>
      </c>
      <c r="AJ58" s="15" t="n"/>
      <c r="AK58" s="15" t="n"/>
    </row>
    <row r="59">
      <c r="A59" s="15" t="n"/>
      <c r="B59" s="15" t="n"/>
      <c r="C59" s="16" t="n"/>
      <c r="D59" s="17" t="n"/>
      <c r="E59" s="18" t="n"/>
      <c r="F59" s="16" t="n"/>
      <c r="G59" s="16" t="n"/>
      <c r="H59" s="16" t="n"/>
      <c r="I59" s="19" t="n"/>
      <c r="J59" s="16" t="n"/>
      <c r="K59" s="20">
        <f>IF($C59="","",$C59*$D59)</f>
        <v/>
      </c>
      <c r="L59" s="20">
        <f>IF($C59="","",$C59*Настройки!$C$6)</f>
        <v/>
      </c>
      <c r="M59" s="20">
        <f>IF($C59="","",$G59+$C59*Настройки!$C$7)</f>
        <v/>
      </c>
      <c r="N59" s="20">
        <f>IF($C59="","",IF($H59="",$C59*Настройки!$C$8,$H59))</f>
        <v/>
      </c>
      <c r="O59" s="20">
        <f>IF($C59="","",$E59*Настройки!$C$11)</f>
        <v/>
      </c>
      <c r="P59" s="20">
        <f>IF($C59="","",$C59*Настройки!$C$9)</f>
        <v/>
      </c>
      <c r="Q59" s="20">
        <f>IF($C59="","",(1-Настройки!$C$10)*$G59)</f>
        <v/>
      </c>
      <c r="R59" s="20">
        <f>IF($C59="","",SUM($K59:$Q59))</f>
        <v/>
      </c>
      <c r="S59" s="20">
        <f>IF($C59="","",$I59*Настройки!$C$13)</f>
        <v/>
      </c>
      <c r="T59" s="20">
        <f>IF($C59="","",$F59/1000*Настройки!$C$14*Настройки!$C$15)</f>
        <v/>
      </c>
      <c r="U59" s="20">
        <f>IF($C59="","",$S59*Настройки!$C$16)</f>
        <v/>
      </c>
      <c r="V59" s="20">
        <f>IF($C59="","",$S59*Настройки!$C$17)</f>
        <v/>
      </c>
      <c r="W59" s="20">
        <f>IF($C59="","",$S59*Настройки!$C$18)</f>
        <v/>
      </c>
      <c r="X59" s="20">
        <f>IF($C59="","",IF($I59="",0,Настройки!$C$19))</f>
        <v/>
      </c>
      <c r="Y59" s="20">
        <f>IF($C59="","",SUM($S59:$X59))</f>
        <v/>
      </c>
      <c r="Z59" s="20">
        <f>IF($C59="","",$C59*Настройки!$C$21)</f>
        <v/>
      </c>
      <c r="AA59" s="20">
        <f>IF($C59="","",$R59+$Y59+$Z59)</f>
        <v/>
      </c>
      <c r="AB59" s="20">
        <f>IF($C59="","",$C59-$AA59)</f>
        <v/>
      </c>
      <c r="AC59" s="20">
        <f>IF($C59="","",$C59*Настройки!$C$22)</f>
        <v/>
      </c>
      <c r="AD59" s="21">
        <f>IF($C59="","",$AB59-$AC59)</f>
        <v/>
      </c>
      <c r="AE59" s="22">
        <f>IF($C59="","",$AD59/$C59)</f>
        <v/>
      </c>
      <c r="AF59" s="23">
        <f>IF($C59="","",IF($Y59+$Z59=0,"",$AD59/($Y59+$Z59)))</f>
        <v/>
      </c>
      <c r="AG59" s="20">
        <f>IF($C59="","",($Y59+$Z59)*$J59)</f>
        <v/>
      </c>
      <c r="AH59" s="20">
        <f>IF($C59="","",$C59*$J59)</f>
        <v/>
      </c>
      <c r="AI59" s="21">
        <f>IF($C59="","",$AD59*$J59)</f>
        <v/>
      </c>
      <c r="AJ59" s="15" t="n"/>
      <c r="AK59" s="15" t="n"/>
    </row>
    <row r="60">
      <c r="A60" s="15" t="n"/>
      <c r="B60" s="15" t="n"/>
      <c r="C60" s="16" t="n"/>
      <c r="D60" s="17" t="n"/>
      <c r="E60" s="18" t="n"/>
      <c r="F60" s="16" t="n"/>
      <c r="G60" s="16" t="n"/>
      <c r="H60" s="16" t="n"/>
      <c r="I60" s="19" t="n"/>
      <c r="J60" s="16" t="n"/>
      <c r="K60" s="20">
        <f>IF($C60="","",$C60*$D60)</f>
        <v/>
      </c>
      <c r="L60" s="20">
        <f>IF($C60="","",$C60*Настройки!$C$6)</f>
        <v/>
      </c>
      <c r="M60" s="20">
        <f>IF($C60="","",$G60+$C60*Настройки!$C$7)</f>
        <v/>
      </c>
      <c r="N60" s="20">
        <f>IF($C60="","",IF($H60="",$C60*Настройки!$C$8,$H60))</f>
        <v/>
      </c>
      <c r="O60" s="20">
        <f>IF($C60="","",$E60*Настройки!$C$11)</f>
        <v/>
      </c>
      <c r="P60" s="20">
        <f>IF($C60="","",$C60*Настройки!$C$9)</f>
        <v/>
      </c>
      <c r="Q60" s="20">
        <f>IF($C60="","",(1-Настройки!$C$10)*$G60)</f>
        <v/>
      </c>
      <c r="R60" s="20">
        <f>IF($C60="","",SUM($K60:$Q60))</f>
        <v/>
      </c>
      <c r="S60" s="20">
        <f>IF($C60="","",$I60*Настройки!$C$13)</f>
        <v/>
      </c>
      <c r="T60" s="20">
        <f>IF($C60="","",$F60/1000*Настройки!$C$14*Настройки!$C$15)</f>
        <v/>
      </c>
      <c r="U60" s="20">
        <f>IF($C60="","",$S60*Настройки!$C$16)</f>
        <v/>
      </c>
      <c r="V60" s="20">
        <f>IF($C60="","",$S60*Настройки!$C$17)</f>
        <v/>
      </c>
      <c r="W60" s="20">
        <f>IF($C60="","",$S60*Настройки!$C$18)</f>
        <v/>
      </c>
      <c r="X60" s="20">
        <f>IF($C60="","",IF($I60="",0,Настройки!$C$19))</f>
        <v/>
      </c>
      <c r="Y60" s="20">
        <f>IF($C60="","",SUM($S60:$X60))</f>
        <v/>
      </c>
      <c r="Z60" s="20">
        <f>IF($C60="","",$C60*Настройки!$C$21)</f>
        <v/>
      </c>
      <c r="AA60" s="20">
        <f>IF($C60="","",$R60+$Y60+$Z60)</f>
        <v/>
      </c>
      <c r="AB60" s="20">
        <f>IF($C60="","",$C60-$AA60)</f>
        <v/>
      </c>
      <c r="AC60" s="20">
        <f>IF($C60="","",$C60*Настройки!$C$22)</f>
        <v/>
      </c>
      <c r="AD60" s="21">
        <f>IF($C60="","",$AB60-$AC60)</f>
        <v/>
      </c>
      <c r="AE60" s="22">
        <f>IF($C60="","",$AD60/$C60)</f>
        <v/>
      </c>
      <c r="AF60" s="23">
        <f>IF($C60="","",IF($Y60+$Z60=0,"",$AD60/($Y60+$Z60)))</f>
        <v/>
      </c>
      <c r="AG60" s="20">
        <f>IF($C60="","",($Y60+$Z60)*$J60)</f>
        <v/>
      </c>
      <c r="AH60" s="20">
        <f>IF($C60="","",$C60*$J60)</f>
        <v/>
      </c>
      <c r="AI60" s="21">
        <f>IF($C60="","",$AD60*$J60)</f>
        <v/>
      </c>
      <c r="AJ60" s="15" t="n"/>
      <c r="AK60" s="15" t="n"/>
    </row>
    <row r="61">
      <c r="A61" s="15" t="n"/>
      <c r="B61" s="15" t="n"/>
      <c r="C61" s="16" t="n"/>
      <c r="D61" s="17" t="n"/>
      <c r="E61" s="18" t="n"/>
      <c r="F61" s="16" t="n"/>
      <c r="G61" s="16" t="n"/>
      <c r="H61" s="16" t="n"/>
      <c r="I61" s="19" t="n"/>
      <c r="J61" s="16" t="n"/>
      <c r="K61" s="20">
        <f>IF($C61="","",$C61*$D61)</f>
        <v/>
      </c>
      <c r="L61" s="20">
        <f>IF($C61="","",$C61*Настройки!$C$6)</f>
        <v/>
      </c>
      <c r="M61" s="20">
        <f>IF($C61="","",$G61+$C61*Настройки!$C$7)</f>
        <v/>
      </c>
      <c r="N61" s="20">
        <f>IF($C61="","",IF($H61="",$C61*Настройки!$C$8,$H61))</f>
        <v/>
      </c>
      <c r="O61" s="20">
        <f>IF($C61="","",$E61*Настройки!$C$11)</f>
        <v/>
      </c>
      <c r="P61" s="20">
        <f>IF($C61="","",$C61*Настройки!$C$9)</f>
        <v/>
      </c>
      <c r="Q61" s="20">
        <f>IF($C61="","",(1-Настройки!$C$10)*$G61)</f>
        <v/>
      </c>
      <c r="R61" s="20">
        <f>IF($C61="","",SUM($K61:$Q61))</f>
        <v/>
      </c>
      <c r="S61" s="20">
        <f>IF($C61="","",$I61*Настройки!$C$13)</f>
        <v/>
      </c>
      <c r="T61" s="20">
        <f>IF($C61="","",$F61/1000*Настройки!$C$14*Настройки!$C$15)</f>
        <v/>
      </c>
      <c r="U61" s="20">
        <f>IF($C61="","",$S61*Настройки!$C$16)</f>
        <v/>
      </c>
      <c r="V61" s="20">
        <f>IF($C61="","",$S61*Настройки!$C$17)</f>
        <v/>
      </c>
      <c r="W61" s="20">
        <f>IF($C61="","",$S61*Настройки!$C$18)</f>
        <v/>
      </c>
      <c r="X61" s="20">
        <f>IF($C61="","",IF($I61="",0,Настройки!$C$19))</f>
        <v/>
      </c>
      <c r="Y61" s="20">
        <f>IF($C61="","",SUM($S61:$X61))</f>
        <v/>
      </c>
      <c r="Z61" s="20">
        <f>IF($C61="","",$C61*Настройки!$C$21)</f>
        <v/>
      </c>
      <c r="AA61" s="20">
        <f>IF($C61="","",$R61+$Y61+$Z61)</f>
        <v/>
      </c>
      <c r="AB61" s="20">
        <f>IF($C61="","",$C61-$AA61)</f>
        <v/>
      </c>
      <c r="AC61" s="20">
        <f>IF($C61="","",$C61*Настройки!$C$22)</f>
        <v/>
      </c>
      <c r="AD61" s="21">
        <f>IF($C61="","",$AB61-$AC61)</f>
        <v/>
      </c>
      <c r="AE61" s="22">
        <f>IF($C61="","",$AD61/$C61)</f>
        <v/>
      </c>
      <c r="AF61" s="23">
        <f>IF($C61="","",IF($Y61+$Z61=0,"",$AD61/($Y61+$Z61)))</f>
        <v/>
      </c>
      <c r="AG61" s="20">
        <f>IF($C61="","",($Y61+$Z61)*$J61)</f>
        <v/>
      </c>
      <c r="AH61" s="20">
        <f>IF($C61="","",$C61*$J61)</f>
        <v/>
      </c>
      <c r="AI61" s="21">
        <f>IF($C61="","",$AD61*$J61)</f>
        <v/>
      </c>
      <c r="AJ61" s="15" t="n"/>
      <c r="AK61" s="15" t="n"/>
    </row>
    <row r="62">
      <c r="A62" s="15" t="n"/>
      <c r="B62" s="15" t="n"/>
      <c r="C62" s="16" t="n"/>
      <c r="D62" s="17" t="n"/>
      <c r="E62" s="18" t="n"/>
      <c r="F62" s="16" t="n"/>
      <c r="G62" s="16" t="n"/>
      <c r="H62" s="16" t="n"/>
      <c r="I62" s="19" t="n"/>
      <c r="J62" s="16" t="n"/>
      <c r="K62" s="20">
        <f>IF($C62="","",$C62*$D62)</f>
        <v/>
      </c>
      <c r="L62" s="20">
        <f>IF($C62="","",$C62*Настройки!$C$6)</f>
        <v/>
      </c>
      <c r="M62" s="20">
        <f>IF($C62="","",$G62+$C62*Настройки!$C$7)</f>
        <v/>
      </c>
      <c r="N62" s="20">
        <f>IF($C62="","",IF($H62="",$C62*Настройки!$C$8,$H62))</f>
        <v/>
      </c>
      <c r="O62" s="20">
        <f>IF($C62="","",$E62*Настройки!$C$11)</f>
        <v/>
      </c>
      <c r="P62" s="20">
        <f>IF($C62="","",$C62*Настройки!$C$9)</f>
        <v/>
      </c>
      <c r="Q62" s="20">
        <f>IF($C62="","",(1-Настройки!$C$10)*$G62)</f>
        <v/>
      </c>
      <c r="R62" s="20">
        <f>IF($C62="","",SUM($K62:$Q62))</f>
        <v/>
      </c>
      <c r="S62" s="20">
        <f>IF($C62="","",$I62*Настройки!$C$13)</f>
        <v/>
      </c>
      <c r="T62" s="20">
        <f>IF($C62="","",$F62/1000*Настройки!$C$14*Настройки!$C$15)</f>
        <v/>
      </c>
      <c r="U62" s="20">
        <f>IF($C62="","",$S62*Настройки!$C$16)</f>
        <v/>
      </c>
      <c r="V62" s="20">
        <f>IF($C62="","",$S62*Настройки!$C$17)</f>
        <v/>
      </c>
      <c r="W62" s="20">
        <f>IF($C62="","",$S62*Настройки!$C$18)</f>
        <v/>
      </c>
      <c r="X62" s="20">
        <f>IF($C62="","",IF($I62="",0,Настройки!$C$19))</f>
        <v/>
      </c>
      <c r="Y62" s="20">
        <f>IF($C62="","",SUM($S62:$X62))</f>
        <v/>
      </c>
      <c r="Z62" s="20">
        <f>IF($C62="","",$C62*Настройки!$C$21)</f>
        <v/>
      </c>
      <c r="AA62" s="20">
        <f>IF($C62="","",$R62+$Y62+$Z62)</f>
        <v/>
      </c>
      <c r="AB62" s="20">
        <f>IF($C62="","",$C62-$AA62)</f>
        <v/>
      </c>
      <c r="AC62" s="20">
        <f>IF($C62="","",$C62*Настройки!$C$22)</f>
        <v/>
      </c>
      <c r="AD62" s="21">
        <f>IF($C62="","",$AB62-$AC62)</f>
        <v/>
      </c>
      <c r="AE62" s="22">
        <f>IF($C62="","",$AD62/$C62)</f>
        <v/>
      </c>
      <c r="AF62" s="23">
        <f>IF($C62="","",IF($Y62+$Z62=0,"",$AD62/($Y62+$Z62)))</f>
        <v/>
      </c>
      <c r="AG62" s="20">
        <f>IF($C62="","",($Y62+$Z62)*$J62)</f>
        <v/>
      </c>
      <c r="AH62" s="20">
        <f>IF($C62="","",$C62*$J62)</f>
        <v/>
      </c>
      <c r="AI62" s="21">
        <f>IF($C62="","",$AD62*$J62)</f>
        <v/>
      </c>
      <c r="AJ62" s="15" t="n"/>
      <c r="AK62" s="15" t="n"/>
    </row>
    <row r="63">
      <c r="A63" s="15" t="n"/>
      <c r="B63" s="15" t="n"/>
      <c r="C63" s="16" t="n"/>
      <c r="D63" s="17" t="n"/>
      <c r="E63" s="18" t="n"/>
      <c r="F63" s="16" t="n"/>
      <c r="G63" s="16" t="n"/>
      <c r="H63" s="16" t="n"/>
      <c r="I63" s="19" t="n"/>
      <c r="J63" s="16" t="n"/>
      <c r="K63" s="20">
        <f>IF($C63="","",$C63*$D63)</f>
        <v/>
      </c>
      <c r="L63" s="20">
        <f>IF($C63="","",$C63*Настройки!$C$6)</f>
        <v/>
      </c>
      <c r="M63" s="20">
        <f>IF($C63="","",$G63+$C63*Настройки!$C$7)</f>
        <v/>
      </c>
      <c r="N63" s="20">
        <f>IF($C63="","",IF($H63="",$C63*Настройки!$C$8,$H63))</f>
        <v/>
      </c>
      <c r="O63" s="20">
        <f>IF($C63="","",$E63*Настройки!$C$11)</f>
        <v/>
      </c>
      <c r="P63" s="20">
        <f>IF($C63="","",$C63*Настройки!$C$9)</f>
        <v/>
      </c>
      <c r="Q63" s="20">
        <f>IF($C63="","",(1-Настройки!$C$10)*$G63)</f>
        <v/>
      </c>
      <c r="R63" s="20">
        <f>IF($C63="","",SUM($K63:$Q63))</f>
        <v/>
      </c>
      <c r="S63" s="20">
        <f>IF($C63="","",$I63*Настройки!$C$13)</f>
        <v/>
      </c>
      <c r="T63" s="20">
        <f>IF($C63="","",$F63/1000*Настройки!$C$14*Настройки!$C$15)</f>
        <v/>
      </c>
      <c r="U63" s="20">
        <f>IF($C63="","",$S63*Настройки!$C$16)</f>
        <v/>
      </c>
      <c r="V63" s="20">
        <f>IF($C63="","",$S63*Настройки!$C$17)</f>
        <v/>
      </c>
      <c r="W63" s="20">
        <f>IF($C63="","",$S63*Настройки!$C$18)</f>
        <v/>
      </c>
      <c r="X63" s="20">
        <f>IF($C63="","",IF($I63="",0,Настройки!$C$19))</f>
        <v/>
      </c>
      <c r="Y63" s="20">
        <f>IF($C63="","",SUM($S63:$X63))</f>
        <v/>
      </c>
      <c r="Z63" s="20">
        <f>IF($C63="","",$C63*Настройки!$C$21)</f>
        <v/>
      </c>
      <c r="AA63" s="20">
        <f>IF($C63="","",$R63+$Y63+$Z63)</f>
        <v/>
      </c>
      <c r="AB63" s="20">
        <f>IF($C63="","",$C63-$AA63)</f>
        <v/>
      </c>
      <c r="AC63" s="20">
        <f>IF($C63="","",$C63*Настройки!$C$22)</f>
        <v/>
      </c>
      <c r="AD63" s="21">
        <f>IF($C63="","",$AB63-$AC63)</f>
        <v/>
      </c>
      <c r="AE63" s="22">
        <f>IF($C63="","",$AD63/$C63)</f>
        <v/>
      </c>
      <c r="AF63" s="23">
        <f>IF($C63="","",IF($Y63+$Z63=0,"",$AD63/($Y63+$Z63)))</f>
        <v/>
      </c>
      <c r="AG63" s="20">
        <f>IF($C63="","",($Y63+$Z63)*$J63)</f>
        <v/>
      </c>
      <c r="AH63" s="20">
        <f>IF($C63="","",$C63*$J63)</f>
        <v/>
      </c>
      <c r="AI63" s="21">
        <f>IF($C63="","",$AD63*$J63)</f>
        <v/>
      </c>
      <c r="AJ63" s="15" t="n"/>
      <c r="AK63" s="15" t="n"/>
    </row>
    <row r="64">
      <c r="A64" s="8" t="inlineStr">
        <is>
          <t>ИТОГО</t>
        </is>
      </c>
      <c r="J64" s="9">
        <f>SUM(J4:J63)</f>
        <v/>
      </c>
      <c r="AG64" s="9">
        <f>SUM(AG4:AG63)</f>
        <v/>
      </c>
      <c r="AH64" s="9">
        <f>SUM(AH4:AH63)</f>
        <v/>
      </c>
      <c r="AI64" s="9">
        <f>SUM(AI4:AI63)</f>
        <v/>
      </c>
    </row>
  </sheetData>
  <autoFilter ref="A3:AK63"/>
  <dataValidations count="1">
    <dataValidation sqref="AJ4:AJ63" showDropDown="0" showInputMessage="0" showErrorMessage="0" allowBlank="1" type="list">
      <formula1>"Закупаем,Думаем,Отказ"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C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14" customWidth="1" min="3" max="3"/>
  </cols>
  <sheetData>
    <row r="2">
      <c r="B2" s="24" t="inlineStr">
        <is>
          <t>Себестоимость единицы из партии</t>
        </is>
      </c>
    </row>
    <row r="3">
      <c r="B3" s="2" t="inlineStr">
        <is>
          <t>Считаете закуп одной суммой на партию — посчитайте здесь и перенесите результат в колонку «Закуп, ¥» (при курсе 1 — в рублях).</t>
        </is>
      </c>
    </row>
    <row r="5">
      <c r="B5" s="4" t="inlineStr">
        <is>
          <t>Закупка партии, ₽</t>
        </is>
      </c>
      <c r="C5" s="25" t="n">
        <v>25000</v>
      </c>
    </row>
    <row r="6">
      <c r="B6" s="4" t="inlineStr">
        <is>
          <t>Доставка до вас (карго/фрахт), ₽</t>
        </is>
      </c>
      <c r="C6" s="25" t="n">
        <v>4000</v>
      </c>
    </row>
    <row r="7">
      <c r="B7" s="4" t="inlineStr">
        <is>
          <t>Упаковка и этикетки, ₽</t>
        </is>
      </c>
      <c r="C7" s="25" t="n">
        <v>1500</v>
      </c>
    </row>
    <row r="8">
      <c r="B8" s="4" t="inlineStr">
        <is>
          <t>Единиц в партии, шт</t>
        </is>
      </c>
      <c r="C8" s="25" t="n">
        <v>100</v>
      </c>
    </row>
    <row r="9">
      <c r="B9" s="4" t="inlineStr">
        <is>
          <t>Брак и недостача, шт</t>
        </is>
      </c>
      <c r="C9" s="25" t="n">
        <v>3</v>
      </c>
    </row>
    <row r="10">
      <c r="B10" s="4" t="inlineStr">
        <is>
          <t>Итого затрат, ₽</t>
        </is>
      </c>
      <c r="C10" s="7">
        <f>C5+C6+C7</f>
        <v/>
      </c>
    </row>
    <row r="11">
      <c r="B11" s="4" t="inlineStr">
        <is>
          <t>Годных единиц, шт</t>
        </is>
      </c>
      <c r="C11" s="7">
        <f>C8-C9</f>
        <v/>
      </c>
    </row>
    <row r="12">
      <c r="B12" s="8" t="inlineStr">
        <is>
          <t>СЕБЕСТОИМОСТЬ ЕДИНИЦЫ, ₽</t>
        </is>
      </c>
      <c r="C12" s="9">
        <f>IFERROR(ROUND(C10/C11,0),0)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2026-08-28T09:43:30Z</dcterms:created>
  <dcterms:modified xmlns:dcterms="http://purl.org/dc/terms/" xmlns:xsi="http://www.w3.org/2001/XMLSchema-instance" xsi:type="dcterms:W3CDTF">2026-08-28T09:43:30Z</dcterms:modified>
</cp:coreProperties>
</file>